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1" sheetId="567" r:id="rId4"/>
    <sheet name="7empregoINE1" sheetId="568" r:id="rId5"/>
    <sheet name="8desemprego_INE1" sheetId="569" r:id="rId6"/>
    <sheet name="9dgert" sheetId="487" r:id="rId7"/>
    <sheet name="10desemprego_IEFP" sheetId="497" r:id="rId8"/>
    <sheet name="11desemprego_IEFP" sheetId="498" r:id="rId9"/>
    <sheet name="12fp_bs" sheetId="572" r:id="rId10"/>
    <sheet name="13empresarial" sheetId="573" r:id="rId11"/>
    <sheet name="14ganhos" sheetId="458" r:id="rId12"/>
    <sheet name="15salários" sheetId="502" r:id="rId13"/>
    <sheet name="16irct" sheetId="491" r:id="rId14"/>
    <sheet name="17acidentes" sheetId="574" r:id="rId15"/>
    <sheet name="18ssocial" sheetId="575" r:id="rId16"/>
    <sheet name="19ssocial " sheetId="576" r:id="rId17"/>
    <sheet name="20destaque" sheetId="499" r:id="rId18"/>
    <sheet name="21destaque" sheetId="564" r:id="rId19"/>
    <sheet name="22conceito" sheetId="26" r:id="rId20"/>
    <sheet name="23conceito" sheetId="27" r:id="rId21"/>
    <sheet name="contracapa" sheetId="28" r:id="rId22"/>
  </sheets>
  <externalReferences>
    <externalReference r:id="rId23"/>
  </externalReferences>
  <definedNames>
    <definedName name="acidentes" localSheetId="14">#REF!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1">'14ganhos'!$A$1:$P$62</definedName>
    <definedName name="_xlnm.Print_Area" localSheetId="12">'15salários'!$A$1:$K$49</definedName>
    <definedName name="_xlnm.Print_Area" localSheetId="13">'16irct'!$A$1:$R$75</definedName>
    <definedName name="_xlnm.Print_Area" localSheetId="14">'17acidentes'!$A$1:$Q$59</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'9dgert'!$A$1:$K$81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1">#REF!</definedName>
    <definedName name="Changes" localSheetId="12">#REF!</definedName>
    <definedName name="Changes" localSheetId="18">#REF!</definedName>
    <definedName name="Changes">#REF!</definedName>
    <definedName name="Comments" localSheetId="9">#REF!</definedName>
    <definedName name="Comments" localSheetId="11">#REF!</definedName>
    <definedName name="Comments" localSheetId="12">#REF!</definedName>
    <definedName name="Comments" localSheetId="18">#REF!</definedName>
    <definedName name="Comments">#REF!</definedName>
    <definedName name="Contact" localSheetId="9">#REF!</definedName>
    <definedName name="Contact" localSheetId="11">#REF!</definedName>
    <definedName name="Contact" localSheetId="12">#REF!</definedName>
    <definedName name="Contact" localSheetId="18">#REF!</definedName>
    <definedName name="Contact">#REF!</definedName>
    <definedName name="Country" localSheetId="9">#REF!</definedName>
    <definedName name="Country" localSheetId="11">#REF!</definedName>
    <definedName name="Country" localSheetId="12">#REF!</definedName>
    <definedName name="Country" localSheetId="18">#REF!</definedName>
    <definedName name="Country">#REF!</definedName>
    <definedName name="CV_employed" localSheetId="9">#REF!</definedName>
    <definedName name="CV_employed" localSheetId="11">#REF!</definedName>
    <definedName name="CV_employed" localSheetId="12">#REF!</definedName>
    <definedName name="CV_employed" localSheetId="18">#REF!</definedName>
    <definedName name="CV_employed">#REF!</definedName>
    <definedName name="CV_parttime" localSheetId="9">#REF!</definedName>
    <definedName name="CV_parttime" localSheetId="11">#REF!</definedName>
    <definedName name="CV_parttime" localSheetId="12">#REF!</definedName>
    <definedName name="CV_parttime" localSheetId="18">#REF!</definedName>
    <definedName name="CV_parttime">#REF!</definedName>
    <definedName name="CV_unemployed" localSheetId="9">#REF!</definedName>
    <definedName name="CV_unemployed" localSheetId="11">#REF!</definedName>
    <definedName name="CV_unemployed" localSheetId="12">#REF!</definedName>
    <definedName name="CV_unemployed" localSheetId="18">#REF!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8">#REF!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8">#REF!</definedName>
    <definedName name="CV_UsualHours">#REF!</definedName>
    <definedName name="dsadsa" localSheetId="9">#REF!</definedName>
    <definedName name="dsadsa" localSheetId="12">#REF!</definedName>
    <definedName name="dsadsa" localSheetId="18">#REF!</definedName>
    <definedName name="dsadsa">#REF!</definedName>
    <definedName name="email" localSheetId="9">#REF!</definedName>
    <definedName name="email" localSheetId="11">#REF!</definedName>
    <definedName name="email" localSheetId="12">#REF!</definedName>
    <definedName name="email" localSheetId="18">#REF!</definedName>
    <definedName name="email">#REF!</definedName>
    <definedName name="hdbtrgs" localSheetId="9">#REF!</definedName>
    <definedName name="hdbtrgs" localSheetId="12">#REF!</definedName>
    <definedName name="hdbtrgs" localSheetId="18">#REF!</definedName>
    <definedName name="hdbtrgs">#REF!</definedName>
    <definedName name="Limit_a_q" localSheetId="9">#REF!</definedName>
    <definedName name="Limit_a_q" localSheetId="11">#REF!</definedName>
    <definedName name="Limit_a_q" localSheetId="12">#REF!</definedName>
    <definedName name="Limit_a_q" localSheetId="18">#REF!</definedName>
    <definedName name="Limit_a_q">#REF!</definedName>
    <definedName name="Limit_b_a" localSheetId="9">#REF!</definedName>
    <definedName name="Limit_b_a" localSheetId="11">#REF!</definedName>
    <definedName name="Limit_b_a" localSheetId="12">#REF!</definedName>
    <definedName name="Limit_b_a" localSheetId="18">#REF!</definedName>
    <definedName name="Limit_b_a">#REF!</definedName>
    <definedName name="Limit_b_q" localSheetId="9">#REF!</definedName>
    <definedName name="Limit_b_q" localSheetId="11">#REF!</definedName>
    <definedName name="Limit_b_q" localSheetId="12">#REF!</definedName>
    <definedName name="Limit_b_q" localSheetId="18">#REF!</definedName>
    <definedName name="Limit_b_q">#REF!</definedName>
    <definedName name="mySortCriteria">[1]Calculation!$E$7</definedName>
    <definedName name="NR_NonContacts" localSheetId="9">#REF!</definedName>
    <definedName name="NR_NonContacts" localSheetId="11">#REF!</definedName>
    <definedName name="NR_NonContacts" localSheetId="12">#REF!</definedName>
    <definedName name="NR_NonContacts" localSheetId="18">#REF!</definedName>
    <definedName name="NR_NonContacts">#REF!</definedName>
    <definedName name="NR_Other" localSheetId="9">#REF!</definedName>
    <definedName name="NR_Other" localSheetId="11">#REF!</definedName>
    <definedName name="NR_Other" localSheetId="12">#REF!</definedName>
    <definedName name="NR_Other" localSheetId="18">#REF!</definedName>
    <definedName name="NR_Other">#REF!</definedName>
    <definedName name="NR_Refusals" localSheetId="9">#REF!</definedName>
    <definedName name="NR_Refusals" localSheetId="11">#REF!</definedName>
    <definedName name="NR_Refusals" localSheetId="12">#REF!</definedName>
    <definedName name="NR_Refusals" localSheetId="18">#REF!</definedName>
    <definedName name="NR_Refusals">#REF!</definedName>
    <definedName name="NR_Total" localSheetId="9">#REF!</definedName>
    <definedName name="NR_Total" localSheetId="11">#REF!</definedName>
    <definedName name="NR_Total" localSheetId="12">#REF!</definedName>
    <definedName name="NR_Total" localSheetId="18">#REF!</definedName>
    <definedName name="NR_Total">#REF!</definedName>
    <definedName name="Quarter" localSheetId="9">#REF!</definedName>
    <definedName name="Quarter" localSheetId="11">#REF!</definedName>
    <definedName name="Quarter" localSheetId="12">#REF!</definedName>
    <definedName name="Quarter" localSheetId="18">#REF!</definedName>
    <definedName name="Quarter">#REF!</definedName>
    <definedName name="Telephone" localSheetId="9">#REF!</definedName>
    <definedName name="Telephone" localSheetId="11">#REF!</definedName>
    <definedName name="Telephone" localSheetId="12">#REF!</definedName>
    <definedName name="Telephone" localSheetId="18">#REF!</definedName>
    <definedName name="Telephone">#REF!</definedName>
    <definedName name="topo" localSheetId="0">capa!$O$6</definedName>
    <definedName name="ue" localSheetId="10">#REF!</definedName>
    <definedName name="ue" localSheetId="18">#REF!</definedName>
    <definedName name="ue">#REF!</definedName>
    <definedName name="Year" localSheetId="9">#REF!</definedName>
    <definedName name="Year" localSheetId="11">#REF!</definedName>
    <definedName name="Year" localSheetId="12">#REF!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'16irct'!$A$1:$S$75</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'9dgert'!$A$1:$K$81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'16irct'!$A$1:$S$75</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'9dgert'!$A$1:$K$81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'16irct'!$A$1:$S$75</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'9dgert'!$A$1:$K$81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'9dgert'!#REF!,'9dgert'!#REF!,'9dgert'!#REF!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M65" i="576"/>
  <c r="L65"/>
  <c r="K65"/>
  <c r="J65"/>
  <c r="I65"/>
  <c r="H65"/>
  <c r="G65"/>
  <c r="F65"/>
  <c r="E65"/>
  <c r="K44" i="575"/>
  <c r="J44"/>
  <c r="I44"/>
  <c r="H44"/>
  <c r="G44"/>
  <c r="F44"/>
  <c r="E44"/>
  <c r="K43"/>
  <c r="G43"/>
  <c r="E43"/>
  <c r="AH27"/>
  <c r="AG27"/>
  <c r="AF27"/>
  <c r="AE27"/>
  <c r="AD27"/>
  <c r="AM27" s="1"/>
  <c r="AH26"/>
  <c r="AG26"/>
  <c r="AF26"/>
  <c r="AE26"/>
  <c r="AD26"/>
  <c r="AM26" s="1"/>
  <c r="AH25"/>
  <c r="AG25"/>
  <c r="AF25"/>
  <c r="AE25"/>
  <c r="AD25"/>
  <c r="AM25" s="1"/>
  <c r="AH24"/>
  <c r="AG24"/>
  <c r="AF24"/>
  <c r="AE24"/>
  <c r="AD24"/>
  <c r="AM24" s="1"/>
  <c r="AH23"/>
  <c r="AG23"/>
  <c r="AF23"/>
  <c r="AE23"/>
  <c r="AD23"/>
  <c r="AM23" s="1"/>
  <c r="AH22"/>
  <c r="AG22"/>
  <c r="AF22"/>
  <c r="AE22"/>
  <c r="AD22"/>
  <c r="AM22" s="1"/>
  <c r="AH21"/>
  <c r="AG21"/>
  <c r="AF21"/>
  <c r="AE21"/>
  <c r="AD21"/>
  <c r="AM21" s="1"/>
  <c r="AH20"/>
  <c r="AG20"/>
  <c r="AF20"/>
  <c r="AE20"/>
  <c r="AD20"/>
  <c r="AM20" s="1"/>
  <c r="AH19"/>
  <c r="AG19"/>
  <c r="AF19"/>
  <c r="AE19"/>
  <c r="AD19"/>
  <c r="AM19" s="1"/>
  <c r="AH18"/>
  <c r="AG18"/>
  <c r="AF18"/>
  <c r="AE18"/>
  <c r="AD18"/>
  <c r="AM18" s="1"/>
  <c r="AH17"/>
  <c r="AG17"/>
  <c r="AF17"/>
  <c r="AE17"/>
  <c r="AD17"/>
  <c r="AM17" s="1"/>
  <c r="AH16"/>
  <c r="AG16"/>
  <c r="AF16"/>
  <c r="AE16"/>
  <c r="AD16"/>
  <c r="AM16" s="1"/>
  <c r="AH15"/>
  <c r="AG15"/>
  <c r="AF15"/>
  <c r="AE15"/>
  <c r="AD15"/>
  <c r="AM15" s="1"/>
  <c r="AH14"/>
  <c r="AG14"/>
  <c r="AF14"/>
  <c r="AE14"/>
  <c r="AD14"/>
  <c r="AM14" s="1"/>
  <c r="AH13"/>
  <c r="AG13"/>
  <c r="AF13"/>
  <c r="AE13"/>
  <c r="AD13"/>
  <c r="AM13" s="1"/>
  <c r="AH12"/>
  <c r="AG12"/>
  <c r="AF12"/>
  <c r="AE12"/>
  <c r="AD12"/>
  <c r="AM12" s="1"/>
  <c r="AH11"/>
  <c r="AG11"/>
  <c r="AF11"/>
  <c r="AE11"/>
  <c r="AD11"/>
  <c r="AM11" s="1"/>
  <c r="AH10"/>
  <c r="AG10"/>
  <c r="AF10"/>
  <c r="AE10"/>
  <c r="AD10"/>
  <c r="AM10" s="1"/>
  <c r="AH9"/>
  <c r="AG9"/>
  <c r="AF9"/>
  <c r="AE9"/>
  <c r="AD9"/>
  <c r="AM9" s="1"/>
  <c r="AH8"/>
  <c r="AG8"/>
  <c r="AF8"/>
  <c r="AE8"/>
  <c r="AD8"/>
  <c r="AM8" s="1"/>
  <c r="K7"/>
  <c r="AN6"/>
  <c r="K6"/>
  <c r="E35" i="569"/>
  <c r="G35"/>
  <c r="I35"/>
  <c r="K35"/>
  <c r="M35"/>
  <c r="M21"/>
  <c r="N55"/>
  <c r="J55"/>
  <c r="F55"/>
  <c r="F42"/>
  <c r="N52"/>
  <c r="N49"/>
  <c r="N46"/>
  <c r="N51"/>
  <c r="L45"/>
  <c r="J52"/>
  <c r="J49"/>
  <c r="J46"/>
  <c r="J51"/>
  <c r="H52"/>
  <c r="H51"/>
  <c r="F52"/>
  <c r="F48"/>
  <c r="F46"/>
  <c r="F44"/>
  <c r="N53"/>
  <c r="J53"/>
  <c r="H53"/>
  <c r="F53"/>
  <c r="L52"/>
  <c r="L53"/>
  <c r="N50"/>
  <c r="J50"/>
  <c r="L49"/>
  <c r="L48"/>
  <c r="N47"/>
  <c r="L47"/>
  <c r="J47"/>
  <c r="H47"/>
  <c r="F47"/>
  <c r="L46"/>
  <c r="H46"/>
  <c r="N45"/>
  <c r="J45"/>
  <c r="F45"/>
  <c r="L44"/>
  <c r="N43"/>
  <c r="J43"/>
  <c r="F43"/>
  <c r="L42"/>
  <c r="F45" i="568"/>
  <c r="F57"/>
  <c r="F51"/>
  <c r="F47"/>
  <c r="H45"/>
  <c r="H57"/>
  <c r="H51"/>
  <c r="H47"/>
  <c r="J45"/>
  <c r="J57"/>
  <c r="J51"/>
  <c r="J47"/>
  <c r="L45"/>
  <c r="L61"/>
  <c r="L57"/>
  <c r="L55"/>
  <c r="L51"/>
  <c r="L49"/>
  <c r="L47"/>
  <c r="N61"/>
  <c r="N58"/>
  <c r="N54"/>
  <c r="N52"/>
  <c r="N48"/>
  <c r="N46"/>
  <c r="F62"/>
  <c r="F60"/>
  <c r="F58"/>
  <c r="F56"/>
  <c r="F54"/>
  <c r="F52"/>
  <c r="F50"/>
  <c r="F48"/>
  <c r="F46"/>
  <c r="H62"/>
  <c r="H60"/>
  <c r="H58"/>
  <c r="H56"/>
  <c r="H54"/>
  <c r="H52"/>
  <c r="H50"/>
  <c r="H48"/>
  <c r="H46"/>
  <c r="J62"/>
  <c r="J60"/>
  <c r="J58"/>
  <c r="J56"/>
  <c r="J54"/>
  <c r="J52"/>
  <c r="J50"/>
  <c r="J48"/>
  <c r="J46"/>
  <c r="L62"/>
  <c r="L58"/>
  <c r="L56"/>
  <c r="L54"/>
  <c r="L50"/>
  <c r="L48"/>
  <c r="L46"/>
  <c r="N45"/>
  <c r="N59"/>
  <c r="N57"/>
  <c r="N55"/>
  <c r="N53"/>
  <c r="N51"/>
  <c r="N47"/>
  <c r="AO8" i="575" l="1"/>
  <c r="AN8"/>
  <c r="AO10"/>
  <c r="AN10"/>
  <c r="AO12"/>
  <c r="AN12"/>
  <c r="AO14"/>
  <c r="AN14"/>
  <c r="AO16"/>
  <c r="AN16"/>
  <c r="AO18"/>
  <c r="AN18"/>
  <c r="AO20"/>
  <c r="AN20"/>
  <c r="AO22"/>
  <c r="AN22"/>
  <c r="AO24"/>
  <c r="AN24"/>
  <c r="AO26"/>
  <c r="AN26"/>
  <c r="AO9"/>
  <c r="AN9"/>
  <c r="AO11"/>
  <c r="AN11"/>
  <c r="AO13"/>
  <c r="AN13"/>
  <c r="AO15"/>
  <c r="AN15"/>
  <c r="AO17"/>
  <c r="AN17"/>
  <c r="AO19"/>
  <c r="AN19"/>
  <c r="AO21"/>
  <c r="AN21"/>
  <c r="AO23"/>
  <c r="AN23"/>
  <c r="AO25"/>
  <c r="AN25"/>
  <c r="AO27"/>
  <c r="AN27"/>
  <c r="F50" i="569"/>
  <c r="H44"/>
  <c r="H48"/>
  <c r="K21"/>
  <c r="L52" i="568"/>
  <c r="L60"/>
  <c r="H42" i="569"/>
  <c r="L53" i="568"/>
  <c r="L59"/>
  <c r="J49"/>
  <c r="J53"/>
  <c r="J55"/>
  <c r="J59"/>
  <c r="J61"/>
  <c r="H49"/>
  <c r="H53"/>
  <c r="H55"/>
  <c r="H59"/>
  <c r="H61"/>
  <c r="F49"/>
  <c r="F53"/>
  <c r="F55"/>
  <c r="F59"/>
  <c r="F61"/>
  <c r="F49" i="569"/>
  <c r="H50"/>
  <c r="J44"/>
  <c r="L50"/>
  <c r="N44"/>
  <c r="I21"/>
  <c r="G21"/>
  <c r="E21"/>
  <c r="N49" i="568"/>
  <c r="J42" i="569"/>
  <c r="N42"/>
  <c r="H43"/>
  <c r="L43"/>
  <c r="H45"/>
  <c r="J48"/>
  <c r="N48"/>
  <c r="F51"/>
  <c r="H49"/>
  <c r="F54"/>
  <c r="J54"/>
  <c r="N54"/>
  <c r="L55"/>
  <c r="F56"/>
  <c r="J56"/>
  <c r="N56"/>
  <c r="H54"/>
  <c r="L54"/>
  <c r="H56"/>
  <c r="L56"/>
  <c r="H55"/>
  <c r="N50" i="568"/>
  <c r="N56"/>
  <c r="N60"/>
  <c r="N62"/>
  <c r="L51" i="569"/>
  <c r="E35" i="568" l="1"/>
  <c r="E36"/>
  <c r="G35"/>
  <c r="G36"/>
  <c r="I35"/>
  <c r="I36"/>
  <c r="K35"/>
  <c r="K36"/>
  <c r="M37"/>
  <c r="M36" l="1"/>
  <c r="M35"/>
  <c r="N28" i="458"/>
  <c r="M29"/>
  <c r="L29"/>
  <c r="K29"/>
  <c r="J29"/>
  <c r="I29"/>
  <c r="H29"/>
  <c r="M28"/>
  <c r="L28"/>
  <c r="K28"/>
  <c r="J28"/>
  <c r="I28"/>
  <c r="H28"/>
  <c r="M27"/>
  <c r="L27"/>
  <c r="K27"/>
  <c r="J27"/>
  <c r="I27"/>
  <c r="H27"/>
  <c r="N29" l="1"/>
  <c r="N27"/>
  <c r="N35" i="567"/>
  <c r="N54"/>
  <c r="N50"/>
  <c r="N48"/>
  <c r="N44"/>
  <c r="N42"/>
  <c r="N38"/>
  <c r="N36"/>
  <c r="L35"/>
  <c r="L53"/>
  <c r="L51"/>
  <c r="L47"/>
  <c r="L45"/>
  <c r="L41"/>
  <c r="L39"/>
  <c r="L37"/>
  <c r="L36"/>
  <c r="J53"/>
  <c r="J51"/>
  <c r="J47"/>
  <c r="J45"/>
  <c r="J41"/>
  <c r="J39"/>
  <c r="J35"/>
  <c r="H35"/>
  <c r="H53"/>
  <c r="H51"/>
  <c r="H47"/>
  <c r="H45"/>
  <c r="H41"/>
  <c r="H39"/>
  <c r="H37"/>
  <c r="H36"/>
  <c r="F53"/>
  <c r="F51"/>
  <c r="F47"/>
  <c r="F45"/>
  <c r="F41"/>
  <c r="F39"/>
  <c r="F35"/>
  <c r="M23" i="569"/>
  <c r="K23"/>
  <c r="I23"/>
  <c r="G23"/>
  <c r="E23"/>
  <c r="E7"/>
  <c r="E40" s="1"/>
  <c r="G7"/>
  <c r="G40" s="1"/>
  <c r="I7"/>
  <c r="I40" s="1"/>
  <c r="K7"/>
  <c r="K40" s="1"/>
  <c r="M7"/>
  <c r="M40" s="1"/>
  <c r="E7" i="568"/>
  <c r="E43" s="1"/>
  <c r="G7"/>
  <c r="G43" s="1"/>
  <c r="I7"/>
  <c r="I43" s="1"/>
  <c r="K7"/>
  <c r="K43" s="1"/>
  <c r="M7"/>
  <c r="M43" s="1"/>
  <c r="E33" i="567"/>
  <c r="G33"/>
  <c r="I33"/>
  <c r="K33"/>
  <c r="M33"/>
  <c r="F38" l="1"/>
  <c r="F44"/>
  <c r="F50"/>
  <c r="H38"/>
  <c r="H44"/>
  <c r="H50"/>
  <c r="J38"/>
  <c r="J44"/>
  <c r="J50"/>
  <c r="L38"/>
  <c r="L44"/>
  <c r="L50"/>
  <c r="N37"/>
  <c r="N41"/>
  <c r="N47"/>
  <c r="N53"/>
  <c r="E26"/>
  <c r="G27"/>
  <c r="I26"/>
  <c r="K27"/>
  <c r="M26"/>
  <c r="E27"/>
  <c r="G26"/>
  <c r="I27"/>
  <c r="K26"/>
  <c r="M27"/>
  <c r="F36"/>
  <c r="F40"/>
  <c r="F42"/>
  <c r="F46"/>
  <c r="F48"/>
  <c r="F52"/>
  <c r="F54"/>
  <c r="H40"/>
  <c r="H42"/>
  <c r="H46"/>
  <c r="H48"/>
  <c r="H52"/>
  <c r="H54"/>
  <c r="J36"/>
  <c r="J40"/>
  <c r="J42"/>
  <c r="J46"/>
  <c r="J48"/>
  <c r="J52"/>
  <c r="J54"/>
  <c r="L40"/>
  <c r="L42"/>
  <c r="L46"/>
  <c r="L48"/>
  <c r="L52"/>
  <c r="L54"/>
  <c r="N39"/>
  <c r="N43"/>
  <c r="N45"/>
  <c r="N49"/>
  <c r="N51"/>
  <c r="N55"/>
  <c r="F37"/>
  <c r="F43"/>
  <c r="F49"/>
  <c r="F55"/>
  <c r="H43"/>
  <c r="H49"/>
  <c r="H55"/>
  <c r="J37"/>
  <c r="J43"/>
  <c r="J49"/>
  <c r="J55"/>
  <c r="L43"/>
  <c r="L49"/>
  <c r="L55"/>
  <c r="N40"/>
  <c r="N46"/>
  <c r="N52"/>
  <c r="F51" i="491"/>
  <c r="M19" l="1"/>
  <c r="J19"/>
  <c r="I39" i="564" l="1"/>
  <c r="I37"/>
  <c r="I22"/>
  <c r="I24"/>
  <c r="I28"/>
  <c r="I38"/>
  <c r="I9"/>
  <c r="I11"/>
  <c r="I13"/>
  <c r="I15"/>
  <c r="I17"/>
  <c r="I19"/>
  <c r="I21"/>
  <c r="I33"/>
  <c r="I26"/>
  <c r="I36"/>
  <c r="I10"/>
  <c r="I12"/>
  <c r="I14"/>
  <c r="I16"/>
  <c r="I18"/>
  <c r="I20"/>
  <c r="I30"/>
  <c r="I32"/>
  <c r="I34"/>
  <c r="I23"/>
  <c r="I25"/>
  <c r="I27"/>
  <c r="I29"/>
  <c r="I35"/>
  <c r="K35" i="7" l="1"/>
  <c r="N6" i="497" l="1"/>
  <c r="E6"/>
  <c r="P16" i="498"/>
  <c r="O16"/>
  <c r="N16"/>
  <c r="M16"/>
  <c r="L16"/>
  <c r="K16"/>
  <c r="J16"/>
  <c r="I16"/>
  <c r="H16"/>
  <c r="G16"/>
  <c r="F16"/>
  <c r="E16"/>
  <c r="Q65" i="497"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E49" l="1"/>
  <c r="F49"/>
  <c r="G49"/>
  <c r="H49"/>
  <c r="I49"/>
  <c r="J49"/>
  <c r="K49"/>
  <c r="L49"/>
  <c r="M49"/>
  <c r="N49"/>
  <c r="O49"/>
  <c r="P49"/>
  <c r="K31" i="6" l="1"/>
  <c r="Q49" i="497" l="1"/>
  <c r="Q16" i="498" l="1"/>
  <c r="I74" i="487" l="1"/>
  <c r="H74"/>
  <c r="G74"/>
  <c r="F74"/>
  <c r="E74"/>
  <c r="I66"/>
  <c r="H66"/>
  <c r="E66"/>
  <c r="F61"/>
  <c r="I56"/>
  <c r="H56"/>
  <c r="G56"/>
  <c r="F56"/>
  <c r="E56"/>
  <c r="I51"/>
  <c r="H51"/>
  <c r="G51"/>
  <c r="F51"/>
  <c r="E51"/>
  <c r="I46"/>
  <c r="H46"/>
  <c r="G46"/>
  <c r="F46"/>
  <c r="E46"/>
  <c r="I38"/>
  <c r="H38"/>
  <c r="G38"/>
  <c r="F38"/>
  <c r="E38"/>
  <c r="Q64" i="491" l="1"/>
  <c r="Q67"/>
  <c r="Q65"/>
  <c r="Q63"/>
  <c r="Q66"/>
</calcChain>
</file>

<file path=xl/sharedStrings.xml><?xml version="1.0" encoding="utf-8"?>
<sst xmlns="http://schemas.openxmlformats.org/spreadsheetml/2006/main" count="1799" uniqueCount="636">
  <si>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</si>
  <si>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</si>
  <si>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</si>
  <si>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</si>
  <si>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</si>
  <si>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</si>
  <si>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</si>
  <si>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</si>
  <si>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</si>
  <si>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</si>
  <si>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</si>
  <si>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</si>
  <si>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</si>
  <si>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</si>
  <si>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</si>
  <si>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</si>
  <si>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</si>
  <si>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</si>
  <si>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</si>
  <si>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</si>
  <si>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</si>
  <si>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</si>
  <si>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</si>
  <si>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</si>
  <si>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</si>
  <si>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</si>
  <si>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</si>
  <si>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</si>
  <si>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</si>
  <si>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</si>
  <si>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</si>
  <si>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</si>
  <si>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</si>
  <si>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</si>
  <si>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</si>
  <si>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</si>
  <si>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</si>
  <si>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</si>
  <si>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</si>
  <si>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</si>
  <si>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</si>
  <si>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</si>
  <si>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</si>
  <si>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</si>
  <si>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</si>
  <si>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</si>
  <si>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</si>
  <si>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</si>
  <si>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</si>
  <si>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</si>
  <si>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</si>
  <si>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</si>
  <si>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</si>
  <si>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</si>
  <si>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</si>
  <si>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</si>
  <si>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</si>
  <si>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</si>
  <si>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</si>
  <si>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</si>
  <si>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</si>
  <si>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</si>
  <si>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</si>
  <si>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</si>
  <si>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</si>
  <si>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</si>
  <si>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</si>
  <si>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</si>
  <si>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</si>
  <si>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</si>
  <si>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</si>
  <si>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</si>
  <si>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</si>
  <si>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</si>
  <si>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</si>
  <si>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</si>
  <si>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</si>
  <si>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</si>
  <si>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</si>
  <si>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</si>
  <si>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</si>
  <si>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</si>
  <si>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</si>
  <si>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</si>
  <si>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</si>
  <si>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</si>
  <si>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</si>
  <si>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</si>
  <si>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</si>
  <si>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</si>
  <si>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</si>
  <si>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</si>
  <si>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</si>
  <si>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</si>
  <si>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</si>
  <si>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</si>
  <si>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</si>
  <si>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</si>
  <si>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</si>
  <si>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</si>
  <si>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</si>
  <si>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</si>
  <si>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</si>
  <si>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</si>
  <si>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</si>
  <si>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</si>
  <si>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</si>
  <si>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</si>
  <si>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</si>
  <si>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</si>
  <si>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</si>
  <si>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</si>
  <si>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</si>
  <si>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</si>
  <si>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</si>
  <si>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</si>
  <si>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</si>
  <si>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</si>
  <si>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</si>
  <si>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</si>
  <si>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</si>
  <si>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</si>
  <si>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</si>
  <si>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</si>
  <si>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</si>
  <si>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</si>
  <si>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</si>
  <si>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</si>
  <si>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</si>
  <si>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</si>
  <si>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</si>
  <si>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</si>
  <si>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</si>
  <si>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</si>
  <si>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</si>
  <si>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</si>
  <si>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</si>
  <si>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</si>
  <si>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</si>
  <si>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</si>
  <si>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</si>
  <si>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</si>
  <si>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</si>
  <si>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</si>
  <si>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</si>
  <si>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</si>
  <si>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</si>
  <si>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</si>
  <si>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</si>
  <si>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</si>
  <si>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</si>
  <si>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</si>
  <si>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</si>
  <si>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</si>
  <si>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</si>
  <si>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</si>
  <si>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</si>
  <si>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</si>
  <si>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</si>
  <si>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</si>
  <si>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</si>
  <si>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</si>
  <si>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</si>
  <si>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</si>
  <si>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</si>
  <si>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</si>
  <si>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</si>
  <si>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</si>
  <si>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</si>
  <si>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</si>
  <si>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</si>
  <si>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</si>
  <si>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</si>
  <si>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</si>
  <si>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</si>
  <si>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</si>
  <si>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</si>
  <si>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</si>
  <si>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</si>
  <si>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</si>
  <si>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</si>
  <si>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</si>
  <si>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</si>
  <si>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</si>
  <si>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</si>
  <si>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</si>
  <si>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</si>
  <si>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</si>
  <si>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</si>
  <si>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</si>
  <si>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</si>
  <si>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</si>
  <si>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</si>
  <si>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</si>
  <si>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</si>
  <si>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</si>
  <si>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</si>
  <si>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</si>
  <si>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</si>
  <si>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</si>
  <si>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</si>
  <si>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</si>
  <si>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</si>
  <si>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</si>
  <si>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</si>
  <si>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</si>
  <si>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</si>
  <si>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</si>
  <si>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</si>
  <si>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</si>
  <si>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</si>
  <si>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</si>
  <si>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</si>
  <si>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</si>
  <si>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</si>
  <si>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</si>
  <si>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</si>
  <si>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</si>
  <si>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</si>
  <si>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</si>
  <si>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</si>
  <si>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</si>
  <si>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</si>
  <si>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</si>
  <si>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</si>
  <si>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</si>
  <si>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</si>
  <si>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</si>
  <si>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</si>
  <si>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</si>
  <si>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</si>
  <si>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</si>
  <si>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</si>
  <si>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</si>
  <si>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</si>
  <si>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</si>
  <si>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</si>
  <si>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</si>
  <si>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</si>
  <si>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</si>
  <si>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</si>
  <si>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</si>
  <si>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</si>
  <si>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</si>
  <si>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</si>
  <si>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</si>
  <si>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</si>
  <si>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</si>
  <si>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</si>
  <si>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</si>
  <si>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</si>
  <si>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</si>
  <si>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</si>
  <si>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</si>
  <si>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</si>
  <si>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</si>
  <si>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</si>
  <si>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</si>
  <si>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</si>
  <si>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</si>
  <si>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</si>
  <si>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</si>
  <si>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</si>
  <si>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</si>
  <si>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</si>
  <si>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</si>
  <si>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</si>
  <si>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</si>
  <si>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</si>
  <si>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</si>
  <si>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</si>
  <si>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</si>
  <si>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</si>
  <si>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</si>
  <si>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</si>
  <si>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</si>
  <si>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</si>
  <si>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</si>
  <si>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</si>
  <si>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</si>
  <si>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</si>
  <si>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</si>
  <si>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</si>
  <si>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</si>
  <si>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</si>
  <si>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</si>
  <si>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</si>
  <si>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</si>
  <si>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</si>
  <si>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</si>
  <si>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</si>
  <si>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</si>
  <si>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</si>
  <si>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</si>
  <si>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</si>
  <si>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</si>
  <si>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</si>
  <si>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</si>
  <si>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</si>
  <si>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</si>
  <si>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</si>
  <si>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</si>
  <si>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</si>
  <si>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</si>
  <si>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</si>
  <si>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</si>
  <si>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</si>
  <si>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</si>
  <si>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</si>
  <si>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</si>
  <si>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</si>
  <si>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</si>
  <si>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</si>
  <si>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</si>
  <si>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</si>
  <si>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</si>
  <si>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</si>
  <si>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</si>
  <si>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</si>
  <si>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</si>
  <si>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</si>
  <si>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</si>
  <si>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</si>
  <si>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</si>
  <si>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</si>
  <si>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</si>
  <si>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</si>
  <si>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</si>
  <si>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</si>
  <si>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</si>
  <si>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</si>
  <si>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</si>
  <si>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</si>
  <si>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</si>
  <si>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</si>
  <si>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</si>
  <si>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</si>
  <si>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</si>
  <si>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</si>
  <si>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</si>
  <si>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</si>
  <si>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</si>
  <si>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</si>
  <si>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</si>
  <si>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</si>
  <si>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</si>
  <si>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</si>
  <si>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</si>
  <si>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</si>
  <si>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</si>
  <si>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</si>
  <si>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</si>
  <si>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</si>
  <si>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</si>
  <si>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</si>
  <si>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</si>
  <si>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</si>
  <si>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</si>
  <si>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</si>
  <si>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</si>
  <si>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</si>
  <si>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</si>
  <si>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</si>
  <si>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</si>
  <si>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</si>
  <si>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</si>
  <si>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</si>
  <si>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</si>
  <si>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</si>
  <si>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</si>
  <si>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</si>
  <si>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</si>
  <si>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</si>
  <si>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</si>
  <si>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</si>
  <si>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</si>
  <si>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</si>
  <si>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</si>
  <si>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</si>
  <si>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</si>
  <si>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</si>
  <si>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</si>
  <si>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</si>
  <si>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</si>
  <si>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</si>
  <si>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</si>
  <si>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</si>
  <si>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r>
      <t>1.º trimestre</t>
    </r>
    <r>
      <rPr>
        <sz val="8"/>
        <color indexed="63"/>
        <rFont val="Arial"/>
        <family val="2"/>
      </rPr>
      <t/>
    </r>
  </si>
  <si>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</si>
  <si>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</si>
  <si>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</si>
  <si>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</si>
  <si>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</si>
  <si>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</si>
  <si>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</si>
  <si>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</si>
  <si>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</si>
  <si>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</si>
  <si>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2.º trimestre</t>
    </r>
    <r>
      <rPr>
        <b/>
        <vertAlign val="superscript"/>
        <sz val="8"/>
        <color indexed="63"/>
        <rFont val="Arial"/>
        <family val="2"/>
      </rPr>
      <t>(2)</t>
    </r>
  </si>
  <si>
    <t>Agric., prod. animal, caça, flor. e pesca</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</si>
  <si>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</si>
  <si>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</si>
  <si>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</si>
  <si>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</si>
  <si>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</si>
  <si>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</si>
  <si>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</si>
  <si>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</si>
  <si>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</si>
  <si>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</si>
  <si>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</si>
  <si>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</si>
  <si>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</si>
  <si>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</si>
  <si>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</si>
  <si>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</si>
  <si>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</si>
  <si>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</si>
  <si>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</si>
  <si>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</si>
  <si>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</si>
  <si>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</si>
  <si>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</si>
  <si>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</si>
  <si>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</si>
  <si>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</si>
  <si>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</si>
  <si>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</si>
  <si>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</si>
  <si>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</si>
  <si>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</si>
  <si>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</si>
  <si>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</si>
  <si>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</si>
  <si>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</si>
  <si>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</si>
  <si>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</si>
  <si>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</si>
  <si>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</si>
  <si>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</si>
  <si>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</si>
  <si>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</si>
  <si>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</si>
  <si>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</si>
  <si>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</si>
  <si>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</si>
  <si>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</si>
  <si>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</si>
  <si>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</si>
  <si>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</si>
  <si>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</si>
  <si>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</si>
  <si>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</si>
  <si>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</si>
  <si>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</si>
  <si>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</si>
  <si>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</si>
  <si>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</si>
  <si>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</si>
  <si>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</si>
  <si>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</si>
  <si>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</si>
  <si>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</si>
  <si>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</si>
  <si>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</si>
  <si>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</si>
  <si>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</si>
  <si>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</si>
  <si>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</si>
  <si>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ver: podem exisitir problemas se esta página não for actualizada - esta linha fica com informação desfazada e tem de se copiar à mão.</t>
  </si>
  <si>
    <t xml:space="preserve">(1) habitualmente designada por salário mínimo nacional.      </t>
  </si>
  <si>
    <t xml:space="preserve"> - Dados recolhidos até:</t>
  </si>
  <si>
    <t xml:space="preserve"> - Data de disponibilização: </t>
  </si>
  <si>
    <t>10 - Indústrias alimentares</t>
  </si>
  <si>
    <t>11 - Indústria das bebidas</t>
  </si>
  <si>
    <t>12 - Indústria do tabaco</t>
  </si>
  <si>
    <t>13 - Fabricação de têxteis</t>
  </si>
  <si>
    <t>14 - Indústria do vestuário</t>
  </si>
  <si>
    <t>24 - Indústrias metalúrgicas de base</t>
  </si>
  <si>
    <t>27 - Fabricação de equipamento elétrico</t>
  </si>
  <si>
    <t>31 - Fabricação de mobiliário e de colchões</t>
  </si>
  <si>
    <t>32 - Outras indústrias transformadoras</t>
  </si>
  <si>
    <t>estrutura empresarial - indicadores globais</t>
  </si>
  <si>
    <t>empresas</t>
  </si>
  <si>
    <t>estabelecimentos</t>
  </si>
  <si>
    <r>
      <t xml:space="preserve">trab. por conta de outrem </t>
    </r>
    <r>
      <rPr>
        <vertAlign val="superscript"/>
        <sz val="7"/>
        <color theme="3"/>
        <rFont val="Arial"/>
        <family val="2"/>
      </rPr>
      <t>(1)</t>
    </r>
  </si>
  <si>
    <t xml:space="preserve">média </t>
  </si>
  <si>
    <t>mediana</t>
  </si>
  <si>
    <t>médio</t>
  </si>
  <si>
    <t>mediano</t>
  </si>
  <si>
    <t>(2) dos trabalhadores por conta de outrem a tempo completo, que auferiram remuneração completa no período de referência (outubro).</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</si>
  <si>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</si>
  <si>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</si>
  <si>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</si>
  <si>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</si>
  <si>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</si>
  <si>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r>
      <t xml:space="preserve">pessoas ao serviço </t>
    </r>
    <r>
      <rPr>
        <vertAlign val="superscript"/>
        <sz val="7"/>
        <color theme="3"/>
        <rFont val="Arial"/>
        <family val="2"/>
      </rPr>
      <t>(1)</t>
    </r>
  </si>
  <si>
    <t>65 e + anos</t>
  </si>
  <si>
    <t xml:space="preserve">                 Informação em destaque - taxa desemprego UE 28</t>
  </si>
  <si>
    <t>taxa de desemprego na União Europeia</t>
  </si>
  <si>
    <t>&lt; 25 anos</t>
  </si>
  <si>
    <t>homens</t>
  </si>
  <si>
    <t>mulheres</t>
  </si>
  <si>
    <t>Estados Unidos</t>
  </si>
  <si>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t>
  </si>
  <si>
    <t>desemprego UE 28</t>
  </si>
  <si>
    <t>ignorado</t>
  </si>
  <si>
    <r>
      <rPr>
        <b/>
        <sz val="7"/>
        <color indexed="63"/>
        <rFont val="Arial"/>
        <family val="2"/>
      </rPr>
      <t>nota:</t>
    </r>
    <r>
      <rPr>
        <sz val="7"/>
        <color indexed="63"/>
        <rFont val="Arial"/>
        <family val="2"/>
      </rPr>
      <t xml:space="preserve"> Os dados apresentados não incluem acidentes de trajeto.</t>
    </r>
  </si>
  <si>
    <t>fonte: GEE/ME, Acidentes de Trabalho.</t>
  </si>
  <si>
    <t>Abril 2014</t>
  </si>
  <si>
    <t>"CC Indústria do Papel e Cartão"</t>
  </si>
  <si>
    <t>nota: Grécia, Estónia, Hungria e Reino Unido - fevereiro de 2014.
: valor não disponível.</t>
  </si>
  <si>
    <t>45 - 64 anos</t>
  </si>
  <si>
    <t>35 - 44 anos</t>
  </si>
  <si>
    <t>25 - 34 anos</t>
  </si>
  <si>
    <t>população total - grupo etário e sexo</t>
  </si>
  <si>
    <t>1.º trimestre</t>
  </si>
  <si>
    <t>4.º trimestre</t>
  </si>
  <si>
    <t>3.º trimestre</t>
  </si>
  <si>
    <t>2.º trimestre</t>
  </si>
  <si>
    <r>
      <t>65 e + anos</t>
    </r>
    <r>
      <rPr>
        <b/>
        <vertAlign val="superscript"/>
        <sz val="8"/>
        <color indexed="63"/>
        <rFont val="Arial"/>
        <family val="2"/>
      </rPr>
      <t xml:space="preserve"> </t>
    </r>
  </si>
  <si>
    <t>população com emprego - grupo etário e sexo</t>
  </si>
  <si>
    <t>população desempregada - grupo etário e sexo</t>
  </si>
  <si>
    <t>outubro
2013</t>
  </si>
  <si>
    <t>Dec.Lei 
2/2007
de 03/01</t>
  </si>
  <si>
    <t>01/01/2007</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</si>
  <si>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</si>
  <si>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</si>
  <si>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</si>
  <si>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</si>
  <si>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ensino básico</t>
  </si>
  <si>
    <t>bacha-relato</t>
  </si>
  <si>
    <t>licen-ciatura</t>
  </si>
  <si>
    <t>mestrado ou doutora-mento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</si>
  <si>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</si>
  <si>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</si>
  <si>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</si>
  <si>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</si>
  <si>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</si>
  <si>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</si>
  <si>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21 - Fab. prod. farmac. de base e prep. farmac.</t>
  </si>
  <si>
    <t>22 - Fabr. de art. de borracha e de mat. plásticas</t>
  </si>
  <si>
    <t>23 - Fabr. de outros prod. minerais não metálicos</t>
  </si>
  <si>
    <t>25 - Fab. prod. metálicos, exc. máquinas e equip.</t>
  </si>
  <si>
    <t>26 - Fab. equip. inform., p/com. eletr. e ópticos</t>
  </si>
  <si>
    <t>28 - Fabricação de máquinas e de equip., n.e.</t>
  </si>
  <si>
    <t>29 - Fab. veíc .autom., reboq., semi-reboq. e comp.</t>
  </si>
  <si>
    <t>30 - Fabricação de outro equip. de transporte</t>
  </si>
  <si>
    <t>33 - Reparação, manut. e instal. máq. e equip.</t>
  </si>
  <si>
    <t>45 - Com. manut. e rep. veíc. autom. e motociclos</t>
  </si>
  <si>
    <t>46 - Com. por grosso exc. veic. aut. e motociclos</t>
  </si>
  <si>
    <t>47 - Com. a retalho, exc. veíc. autom. e motociclos</t>
  </si>
  <si>
    <t>64 - Ativ. serv. financ., exc. seguros e f. pensões</t>
  </si>
  <si>
    <t>65 - Seg., resseg. e f. pensões, exc. seg. soc. obrig.</t>
  </si>
  <si>
    <t>66 - Ativ. aux. de serv. financeiros e dos seguros</t>
  </si>
  <si>
    <t>R. Ativ. artíst., espect., desp. e recreat.</t>
  </si>
  <si>
    <t>U. Ativ. org. intern. e out.inst.extra-territ.</t>
  </si>
  <si>
    <r>
      <t xml:space="preserve">fonte:  GEE/ME, Quadros de Pessoal.               </t>
    </r>
    <r>
      <rPr>
        <b/>
        <sz val="7"/>
        <color theme="7"/>
        <rFont val="Arial"/>
        <family val="2"/>
      </rPr>
      <t xml:space="preserve"> </t>
    </r>
  </si>
  <si>
    <t xml:space="preserve">(1) nos estabelecimentos.                </t>
  </si>
  <si>
    <t xml:space="preserve">                       Acidentes de trabalho </t>
  </si>
  <si>
    <t>acidentes de trabalho  não mortais - distrito e grupo etário</t>
  </si>
  <si>
    <t>18 a 24 anos</t>
  </si>
  <si>
    <t>25 a 34 anos</t>
  </si>
  <si>
    <t>35 a 44 anos</t>
  </si>
  <si>
    <t>45 a 54 anos</t>
  </si>
  <si>
    <t>55 a 64 anos</t>
  </si>
  <si>
    <t>65 e mais anos</t>
  </si>
  <si>
    <t>R. A. Madeira</t>
  </si>
  <si>
    <t>R. A. Açores</t>
  </si>
  <si>
    <t>Estrangeiro</t>
  </si>
  <si>
    <t>acidentes de trabalho  mortais - distrito e grupo etário</t>
  </si>
  <si>
    <t xml:space="preserve">formação profissional em empresas com 10 e + pessoas ao serviço </t>
  </si>
  <si>
    <t>média de horas de formação por trabalhador</t>
  </si>
  <si>
    <t>01/02 - Agricultura, prod. animal, caça e act. dos serv. relac.; Silvic. e exp. florestal</t>
  </si>
  <si>
    <t>03 - Pesca e aquicultura</t>
  </si>
  <si>
    <t>fonte: GEE/ME, Relatório Único - Balanço Social 2011</t>
  </si>
  <si>
    <r>
      <t>trabalhadores por conta de outrem</t>
    </r>
    <r>
      <rPr>
        <b/>
        <vertAlign val="superscript"/>
        <sz val="7"/>
        <rFont val="Arial"/>
        <family val="2"/>
      </rPr>
      <t xml:space="preserve"> </t>
    </r>
    <r>
      <rPr>
        <vertAlign val="superscript"/>
        <sz val="7"/>
        <rFont val="Arial"/>
        <family val="2"/>
      </rPr>
      <t>(1)</t>
    </r>
    <r>
      <rPr>
        <b/>
        <sz val="10"/>
        <rFont val="Arial"/>
        <family val="2"/>
      </rPr>
      <t xml:space="preserve"> - nível de habilitação completo</t>
    </r>
  </si>
  <si>
    <t>menos de 18 anos</t>
  </si>
  <si>
    <t>10/11/12 - Ind. alimentares; Ind. bebidas; Ind. tabaco</t>
  </si>
  <si>
    <t>13/14/15 - Fab. têxteis; Ind. vest.; Ind. couro e prod. do couro</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</si>
  <si>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</si>
  <si>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</si>
  <si>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</si>
  <si>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</si>
  <si>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</si>
  <si>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</si>
  <si>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</si>
  <si>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</si>
  <si>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</si>
  <si>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</si>
  <si>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</si>
  <si>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</si>
  <si>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58/59/60 - At. de edição; At. cinemat., de vídeo, de prod. de prog. de telev., de grav. de som e ed. mús.; at. de rádio e telev.</t>
  </si>
  <si>
    <t>61 - Telecomunicações</t>
  </si>
  <si>
    <t xml:space="preserve">62/63 - Consult. e prog. inf. e ativ. rel.; At. dos serv. inf. </t>
  </si>
  <si>
    <t>86 - Ativ. de saúde humana</t>
  </si>
  <si>
    <t xml:space="preserve">87/88 - Ativ. apoio social com aloj.; Ativ. apoio soc. sem aloj. </t>
  </si>
  <si>
    <t>trabalhadores em formação (face ao total anual) (%)</t>
  </si>
  <si>
    <t>inferior ao 1.º ciclo do ensino básico</t>
  </si>
  <si>
    <t xml:space="preserve">ensino secund.+ pós sec. não superior </t>
  </si>
  <si>
    <t>n.d</t>
  </si>
  <si>
    <t>:</t>
  </si>
  <si>
    <t>março de 2014</t>
  </si>
  <si>
    <t>repor formula</t>
  </si>
  <si>
    <t>média de custos com formação por trabalhador (euros)</t>
  </si>
  <si>
    <t>2013</t>
  </si>
  <si>
    <t>2014</t>
  </si>
  <si>
    <t>52-Vendedores</t>
  </si>
  <si>
    <t>93-Trab.n/qual. i.ext.,const.,i.transf. e transp.</t>
  </si>
  <si>
    <t>71-Trab.qualif.constr. e sim., exc.electric.</t>
  </si>
  <si>
    <t>91-Trabalhadores de limpeza</t>
  </si>
  <si>
    <t>51-Trab. serviços pessoais</t>
  </si>
  <si>
    <t>81-Operad. instalações fixas e máquinas</t>
  </si>
  <si>
    <t xml:space="preserve">41-Emp. escrit., secret.e oper. proc. dados </t>
  </si>
  <si>
    <t>Transportes aéreos de passageiros</t>
  </si>
  <si>
    <t>Serviços de alojamento</t>
  </si>
  <si>
    <t>Serviços postais</t>
  </si>
  <si>
    <t>Férias organizadas</t>
  </si>
  <si>
    <t>Transportes de passageiros por mar e vias interiores navegáveis</t>
  </si>
  <si>
    <t>Outros bens duradouros para lazer e cultura em espaços fechados</t>
  </si>
  <si>
    <t>Produtos hortícolas</t>
  </si>
  <si>
    <t>Equipamento para receção, registo e reprodução de som e imagem</t>
  </si>
  <si>
    <t>Peças e acessórios para equipamento para transporte pessoal</t>
  </si>
  <si>
    <t>Carne</t>
  </si>
  <si>
    <t>fonte:  Eurostat, dados extraídos em 20-05-2014.</t>
  </si>
  <si>
    <t xml:space="preserve">         … em abril 2014</t>
  </si>
  <si>
    <t>notas: (a) dados sujeitos a atualizações; situação da base de dados em 13/maio/2014</t>
  </si>
  <si>
    <t>(b) página actualizada em 3/junho/2014.</t>
  </si>
  <si>
    <t>notas: dados sujeitos a atualizações; situação da base de dados a 30/abril/2014</t>
  </si>
  <si>
    <t>notas: dados sujeitos a atualizações; situação da base de dados 13/maio/2014</t>
  </si>
  <si>
    <t>notas: dados sujeitos a atualizações; situação da base de dados em 13/maio/2014</t>
  </si>
  <si>
    <t>(1) população ativa (15 e mais anos)/população total (15 e mais anos); alterado 1/7/2014.</t>
  </si>
  <si>
    <r>
      <t>taxa de atividade (%)</t>
    </r>
    <r>
      <rPr>
        <sz val="8"/>
        <color indexed="17"/>
        <rFont val="Arial"/>
        <family val="2"/>
      </rPr>
      <t xml:space="preserve"> </t>
    </r>
    <r>
      <rPr>
        <vertAlign val="superscript"/>
        <sz val="8"/>
        <color theme="3"/>
        <rFont val="Arial"/>
        <family val="2"/>
      </rPr>
      <t>(1)</t>
    </r>
  </si>
  <si>
    <r>
      <t>3</t>
    </r>
    <r>
      <rPr>
        <vertAlign val="superscript"/>
        <sz val="8"/>
        <color theme="1"/>
        <rFont val="Arial"/>
        <family val="2"/>
      </rPr>
      <t>(c)</t>
    </r>
  </si>
  <si>
    <t>(c)corrigido em 11/11/2014.</t>
  </si>
  <si>
    <r>
      <t>11</t>
    </r>
    <r>
      <rPr>
        <vertAlign val="superscript"/>
        <sz val="8"/>
        <color theme="1"/>
        <rFont val="Arial"/>
        <family val="2"/>
      </rPr>
      <t>(c)</t>
    </r>
  </si>
</sst>
</file>

<file path=xl/styles.xml><?xml version="1.0" encoding="utf-8"?>
<styleSheet xmlns="http://schemas.openxmlformats.org/spreadsheetml/2006/main">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s>
  <fonts count="139">
    <font>
      <sz val="10"/>
      <name val="Arial"/>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b/>
      <sz val="9"/>
      <color theme="7"/>
      <name val="Arial"/>
      <family val="2"/>
    </font>
    <font>
      <vertAlign val="superscript"/>
      <sz val="7"/>
      <color theme="3"/>
      <name val="Arial"/>
      <family val="2"/>
    </font>
    <font>
      <sz val="8"/>
      <color rgb="FF008000"/>
      <name val="Arial"/>
      <family val="2"/>
    </font>
    <font>
      <sz val="7"/>
      <color theme="7"/>
      <name val="Arial"/>
      <family val="2"/>
    </font>
    <font>
      <b/>
      <sz val="8"/>
      <color theme="7"/>
      <name val="Arial"/>
      <family val="2"/>
    </font>
    <font>
      <sz val="8"/>
      <color rgb="FFCC0000"/>
      <name val="Arial"/>
      <family val="2"/>
    </font>
    <font>
      <b/>
      <vertAlign val="superscript"/>
      <sz val="7"/>
      <name val="Arial"/>
      <family val="2"/>
    </font>
    <font>
      <vertAlign val="superscript"/>
      <sz val="7"/>
      <name val="Arial"/>
      <family val="2"/>
    </font>
    <font>
      <b/>
      <sz val="8"/>
      <color theme="6"/>
      <name val="Arial"/>
      <family val="2"/>
    </font>
    <font>
      <vertAlign val="superscript"/>
      <sz val="8"/>
      <color theme="1"/>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rgb="FFFFFF00"/>
        <bgColor indexed="64"/>
      </patternFill>
    </fill>
  </fills>
  <borders count="7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style="dashed">
        <color theme="0" tint="-0.24994659260841701"/>
      </right>
      <top style="thin">
        <color theme="0" tint="-0.24994659260841701"/>
      </top>
      <bottom style="thin">
        <color indexed="22"/>
      </bottom>
      <diagonal/>
    </border>
    <border>
      <left style="dashed">
        <color theme="0" tint="-0.24994659260841701"/>
      </left>
      <right/>
      <top style="thin">
        <color theme="0" tint="-0.24994659260841701"/>
      </top>
      <bottom style="thin">
        <color theme="0" tint="-0.24994659260841701"/>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182">
    <xf numFmtId="0" fontId="0" fillId="0" borderId="0" applyProtection="0"/>
    <xf numFmtId="0" fontId="27"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1"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3" fillId="16" borderId="4" applyNumberFormat="0" applyAlignment="0" applyProtection="0"/>
    <xf numFmtId="0" fontId="3" fillId="0" borderId="5"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4" borderId="0" applyNumberFormat="0" applyBorder="0" applyAlignment="0" applyProtection="0"/>
    <xf numFmtId="0" fontId="3" fillId="7" borderId="4" applyNumberFormat="0" applyAlignment="0" applyProtection="0"/>
    <xf numFmtId="44" fontId="3" fillId="0" borderId="0" applyFont="0" applyFill="0" applyBorder="0" applyAlignment="0" applyProtection="0"/>
    <xf numFmtId="0" fontId="3" fillId="3" borderId="0" applyNumberFormat="0" applyBorder="0" applyAlignment="0" applyProtection="0"/>
    <xf numFmtId="0" fontId="3" fillId="21" borderId="0" applyNumberFormat="0" applyBorder="0" applyAlignment="0" applyProtection="0"/>
    <xf numFmtId="0" fontId="43" fillId="0" borderId="0"/>
    <xf numFmtId="0" fontId="27" fillId="0" borderId="0"/>
    <xf numFmtId="0" fontId="27" fillId="0" borderId="0" applyProtection="0"/>
    <xf numFmtId="0" fontId="3" fillId="0" borderId="0"/>
    <xf numFmtId="0" fontId="3" fillId="22" borderId="6" applyNumberFormat="0" applyFont="0" applyAlignment="0" applyProtection="0"/>
    <xf numFmtId="0" fontId="3" fillId="16" borderId="7" applyNumberFormat="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Alignment="0" applyProtection="0"/>
    <xf numFmtId="0" fontId="3" fillId="23" borderId="9" applyNumberFormat="0" applyAlignment="0" applyProtection="0"/>
    <xf numFmtId="43" fontId="27" fillId="0" borderId="0" applyFont="0" applyFill="0" applyBorder="0" applyAlignment="0" applyProtection="0"/>
    <xf numFmtId="0" fontId="46"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48" fillId="0" borderId="0" applyFont="0" applyFill="0" applyBorder="0" applyAlignment="0" applyProtection="0"/>
    <xf numFmtId="0" fontId="3" fillId="0" borderId="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applyProtection="0"/>
    <xf numFmtId="0" fontId="3" fillId="0" borderId="0"/>
    <xf numFmtId="0" fontId="3" fillId="0" borderId="0"/>
    <xf numFmtId="0" fontId="3" fillId="0" borderId="0"/>
    <xf numFmtId="0" fontId="3" fillId="0" borderId="0"/>
    <xf numFmtId="0" fontId="84" fillId="0" borderId="0"/>
    <xf numFmtId="0" fontId="110" fillId="0" borderId="0" applyNumberFormat="0" applyFill="0" applyBorder="0" applyAlignment="0" applyProtection="0">
      <alignment vertical="top"/>
      <protection locked="0"/>
    </xf>
    <xf numFmtId="0" fontId="2" fillId="0" borderId="0"/>
    <xf numFmtId="0" fontId="3" fillId="0" borderId="0" applyProtection="0"/>
    <xf numFmtId="0" fontId="3" fillId="0" borderId="0"/>
    <xf numFmtId="0" fontId="3" fillId="0" borderId="0"/>
    <xf numFmtId="0" fontId="119" fillId="0" borderId="55" applyNumberFormat="0" applyBorder="0" applyProtection="0">
      <alignment horizontal="center"/>
    </xf>
    <xf numFmtId="0" fontId="120" fillId="0" borderId="0" applyFill="0" applyBorder="0" applyProtection="0"/>
    <xf numFmtId="0" fontId="119" fillId="43" borderId="56" applyNumberFormat="0" applyBorder="0" applyProtection="0">
      <alignment horizontal="center"/>
    </xf>
    <xf numFmtId="0" fontId="121" fillId="0" borderId="0" applyNumberFormat="0" applyFill="0" applyProtection="0"/>
    <xf numFmtId="0" fontId="119" fillId="0" borderId="0" applyNumberFormat="0" applyFill="0" applyBorder="0" applyProtection="0">
      <alignment horizontal="left"/>
    </xf>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1"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3" fillId="16" borderId="4" applyNumberFormat="0" applyAlignment="0" applyProtection="0"/>
    <xf numFmtId="0" fontId="3" fillId="0" borderId="5"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4" borderId="0" applyNumberFormat="0" applyBorder="0" applyAlignment="0" applyProtection="0"/>
    <xf numFmtId="0" fontId="3" fillId="7" borderId="4" applyNumberFormat="0" applyAlignment="0" applyProtection="0"/>
    <xf numFmtId="0" fontId="3" fillId="3" borderId="0" applyNumberFormat="0" applyBorder="0" applyAlignment="0" applyProtection="0"/>
    <xf numFmtId="0" fontId="3" fillId="21" borderId="0" applyNumberFormat="0" applyBorder="0" applyAlignment="0" applyProtection="0"/>
    <xf numFmtId="0" fontId="3" fillId="22" borderId="6" applyNumberFormat="0" applyFont="0" applyAlignment="0" applyProtection="0"/>
    <xf numFmtId="0" fontId="3" fillId="16" borderId="7"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Alignment="0" applyProtection="0"/>
    <xf numFmtId="0" fontId="3" fillId="23" borderId="9" applyNumberFormat="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cellStyleXfs>
  <cellXfs count="1661">
    <xf numFmtId="0" fontId="0" fillId="0" borderId="0" xfId="0"/>
    <xf numFmtId="0" fontId="0" fillId="0" borderId="0" xfId="0" applyBorder="1"/>
    <xf numFmtId="164" fontId="8" fillId="24" borderId="0" xfId="40" applyNumberFormat="1" applyFont="1" applyFill="1" applyBorder="1" applyAlignment="1">
      <alignment horizontal="center" wrapText="1"/>
    </xf>
    <xf numFmtId="0" fontId="7" fillId="24" borderId="0" xfId="40" quotePrefix="1" applyFont="1" applyFill="1" applyBorder="1" applyAlignment="1">
      <alignment horizontal="left"/>
    </xf>
    <xf numFmtId="0" fontId="0" fillId="25" borderId="0" xfId="0" applyFill="1"/>
    <xf numFmtId="0" fontId="6" fillId="25" borderId="0" xfId="0" applyFont="1" applyFill="1" applyBorder="1"/>
    <xf numFmtId="0" fontId="7"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4" fillId="0" borderId="0" xfId="0" applyFont="1"/>
    <xf numFmtId="0" fontId="8" fillId="25" borderId="0" xfId="0" applyFont="1" applyFill="1" applyBorder="1"/>
    <xf numFmtId="0" fontId="0" fillId="25" borderId="0" xfId="0" applyFill="1" applyAlignment="1">
      <alignment vertical="center"/>
    </xf>
    <xf numFmtId="0" fontId="0" fillId="0" borderId="0" xfId="0" applyAlignment="1">
      <alignment vertical="center"/>
    </xf>
    <xf numFmtId="0" fontId="11" fillId="25" borderId="0" xfId="0" applyFont="1" applyFill="1" applyBorder="1"/>
    <xf numFmtId="0" fontId="12" fillId="25" borderId="0" xfId="0" applyFont="1" applyFill="1" applyBorder="1"/>
    <xf numFmtId="0" fontId="12" fillId="25" borderId="0" xfId="0" applyFont="1" applyFill="1" applyBorder="1" applyAlignment="1">
      <alignment horizontal="center"/>
    </xf>
    <xf numFmtId="164" fontId="13" fillId="24" borderId="0" xfId="40" applyNumberFormat="1" applyFont="1" applyFill="1" applyBorder="1" applyAlignment="1">
      <alignment horizontal="center" wrapText="1"/>
    </xf>
    <xf numFmtId="0" fontId="12" fillId="24" borderId="0" xfId="40" applyFont="1" applyFill="1" applyBorder="1"/>
    <xf numFmtId="0" fontId="13" fillId="25" borderId="0" xfId="0" applyFont="1" applyFill="1" applyBorder="1"/>
    <xf numFmtId="0" fontId="0" fillId="25" borderId="0" xfId="0" applyFill="1" applyBorder="1" applyAlignment="1">
      <alignment vertical="center"/>
    </xf>
    <xf numFmtId="0" fontId="14" fillId="25" borderId="0" xfId="0" applyFont="1" applyFill="1" applyBorder="1"/>
    <xf numFmtId="0" fontId="10" fillId="25" borderId="0" xfId="0" applyFont="1" applyFill="1" applyBorder="1" applyAlignment="1">
      <alignment horizontal="left"/>
    </xf>
    <xf numFmtId="0" fontId="17" fillId="25" borderId="0" xfId="0" applyFont="1" applyFill="1" applyBorder="1" applyAlignment="1">
      <alignment horizontal="right"/>
    </xf>
    <xf numFmtId="164" fontId="19" fillId="25" borderId="0" xfId="0" applyNumberFormat="1" applyFont="1" applyFill="1" applyBorder="1" applyAlignment="1">
      <alignment horizontal="center"/>
    </xf>
    <xf numFmtId="164" fontId="13" fillId="25" borderId="0" xfId="40" applyNumberFormat="1" applyFont="1" applyFill="1" applyBorder="1" applyAlignment="1">
      <alignment horizontal="center" wrapText="1"/>
    </xf>
    <xf numFmtId="0" fontId="22" fillId="0" borderId="0" xfId="0" applyFont="1"/>
    <xf numFmtId="165" fontId="0" fillId="0" borderId="0" xfId="0" applyNumberFormat="1"/>
    <xf numFmtId="0" fontId="0" fillId="0" borderId="0" xfId="0" applyFill="1" applyBorder="1"/>
    <xf numFmtId="0" fontId="14" fillId="0" borderId="0" xfId="0" applyFont="1"/>
    <xf numFmtId="0" fontId="23" fillId="25" borderId="0" xfId="0" applyFont="1" applyFill="1" applyBorder="1" applyAlignment="1">
      <alignment horizontal="left"/>
    </xf>
    <xf numFmtId="0" fontId="17" fillId="25" borderId="0" xfId="0" applyFont="1" applyFill="1" applyBorder="1"/>
    <xf numFmtId="164" fontId="0" fillId="0" borderId="0" xfId="0" applyNumberFormat="1"/>
    <xf numFmtId="0" fontId="4" fillId="25" borderId="0" xfId="0" applyFont="1" applyFill="1" applyBorder="1"/>
    <xf numFmtId="0" fontId="18" fillId="25" borderId="0" xfId="0" applyFont="1" applyFill="1" applyBorder="1"/>
    <xf numFmtId="0" fontId="4" fillId="0" borderId="0" xfId="0" applyFont="1" applyAlignment="1">
      <alignment horizontal="right"/>
    </xf>
    <xf numFmtId="0" fontId="2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4" fillId="25" borderId="0" xfId="0" applyFont="1" applyFill="1" applyAlignment="1">
      <alignment readingOrder="1"/>
    </xf>
    <xf numFmtId="0" fontId="4" fillId="25" borderId="0" xfId="0" applyFont="1" applyFill="1" applyBorder="1" applyAlignment="1">
      <alignment readingOrder="1"/>
    </xf>
    <xf numFmtId="0" fontId="4" fillId="25" borderId="0" xfId="0" applyFont="1" applyFill="1" applyAlignment="1">
      <alignment readingOrder="2"/>
    </xf>
    <xf numFmtId="0" fontId="4" fillId="0" borderId="0" xfId="0" applyFont="1" applyAlignment="1">
      <alignment readingOrder="2"/>
    </xf>
    <xf numFmtId="0" fontId="13" fillId="25" borderId="0" xfId="0" applyFont="1" applyFill="1" applyBorder="1" applyAlignment="1">
      <alignment horizontal="center" vertical="top" readingOrder="1"/>
    </xf>
    <xf numFmtId="0" fontId="13" fillId="25" borderId="0" xfId="0" applyFont="1" applyFill="1" applyBorder="1" applyAlignment="1">
      <alignment horizontal="right" readingOrder="1"/>
    </xf>
    <xf numFmtId="0" fontId="13" fillId="25" borderId="0" xfId="0" applyFont="1" applyFill="1" applyBorder="1" applyAlignment="1">
      <alignment horizontal="justify" vertical="top" readingOrder="1"/>
    </xf>
    <xf numFmtId="0" fontId="12" fillId="25" borderId="0" xfId="0" applyFont="1" applyFill="1" applyBorder="1" applyAlignment="1">
      <alignment readingOrder="1"/>
    </xf>
    <xf numFmtId="0" fontId="12" fillId="24" borderId="0" xfId="40" applyFont="1" applyFill="1" applyBorder="1" applyAlignment="1">
      <alignment readingOrder="1"/>
    </xf>
    <xf numFmtId="0" fontId="13" fillId="25" borderId="0" xfId="0" applyFont="1" applyFill="1" applyBorder="1" applyAlignment="1">
      <alignment readingOrder="1"/>
    </xf>
    <xf numFmtId="0" fontId="12" fillId="25" borderId="0" xfId="0" applyFont="1" applyFill="1" applyBorder="1" applyAlignment="1">
      <alignment horizontal="center" readingOrder="1"/>
    </xf>
    <xf numFmtId="164" fontId="13" fillId="24" borderId="0" xfId="40" applyNumberFormat="1" applyFont="1" applyFill="1" applyBorder="1" applyAlignment="1">
      <alignment horizontal="center" readingOrder="1"/>
    </xf>
    <xf numFmtId="0" fontId="4" fillId="0" borderId="0" xfId="0" applyFont="1" applyAlignment="1">
      <alignment horizontal="right" readingOrder="2"/>
    </xf>
    <xf numFmtId="0" fontId="30" fillId="25" borderId="0" xfId="0" applyFont="1" applyFill="1" applyBorder="1"/>
    <xf numFmtId="0" fontId="12" fillId="24" borderId="0" xfId="40" applyFont="1" applyFill="1" applyBorder="1" applyAlignment="1">
      <alignment horizontal="left" indent="1"/>
    </xf>
    <xf numFmtId="0" fontId="13" fillId="25" borderId="0" xfId="0" applyFont="1" applyFill="1" applyBorder="1" applyAlignment="1">
      <alignment horizontal="center" vertical="center" readingOrder="1"/>
    </xf>
    <xf numFmtId="0" fontId="13" fillId="25" borderId="0" xfId="0" applyFont="1" applyFill="1" applyBorder="1" applyAlignment="1">
      <alignment vertical="center" readingOrder="1"/>
    </xf>
    <xf numFmtId="0" fontId="13" fillId="25" borderId="0" xfId="0" applyFont="1" applyFill="1" applyBorder="1" applyAlignment="1">
      <alignment horizontal="right" vertical="center" readingOrder="1"/>
    </xf>
    <xf numFmtId="0" fontId="31" fillId="25" borderId="0" xfId="0" applyFont="1" applyFill="1"/>
    <xf numFmtId="0" fontId="31" fillId="25" borderId="0" xfId="0" applyFont="1" applyFill="1" applyBorder="1"/>
    <xf numFmtId="0" fontId="32" fillId="25" borderId="0" xfId="0" applyFont="1" applyFill="1" applyBorder="1" applyAlignment="1">
      <alignment horizontal="left"/>
    </xf>
    <xf numFmtId="0" fontId="31" fillId="0" borderId="0" xfId="0" applyFont="1"/>
    <xf numFmtId="3" fontId="0" fillId="0" borderId="0" xfId="0" applyNumberFormat="1"/>
    <xf numFmtId="165" fontId="14" fillId="0" borderId="0" xfId="0" applyNumberFormat="1" applyFont="1"/>
    <xf numFmtId="3" fontId="34"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6" fillId="24" borderId="0" xfId="40" applyFont="1" applyFill="1" applyBorder="1"/>
    <xf numFmtId="0" fontId="0" fillId="0" borderId="0" xfId="0" applyFill="1"/>
    <xf numFmtId="0" fontId="35" fillId="0" borderId="0" xfId="0" applyFont="1" applyAlignment="1">
      <alignment horizontal="center" wrapText="1"/>
    </xf>
    <xf numFmtId="164" fontId="0" fillId="25" borderId="0" xfId="0" applyNumberFormat="1" applyFill="1" applyBorder="1"/>
    <xf numFmtId="0" fontId="34" fillId="25" borderId="0" xfId="0" applyFont="1" applyFill="1" applyBorder="1" applyAlignment="1">
      <alignment horizontal="left"/>
    </xf>
    <xf numFmtId="3" fontId="39" fillId="25" borderId="0" xfId="0" applyNumberFormat="1" applyFont="1" applyFill="1" applyBorder="1" applyAlignment="1">
      <alignment horizontal="center"/>
    </xf>
    <xf numFmtId="3" fontId="34" fillId="25" borderId="0" xfId="0" applyNumberFormat="1" applyFont="1" applyFill="1" applyBorder="1" applyAlignment="1">
      <alignment horizontal="right"/>
    </xf>
    <xf numFmtId="0" fontId="31" fillId="25" borderId="0" xfId="0" applyFont="1" applyFill="1" applyAlignment="1">
      <alignment vertical="center"/>
    </xf>
    <xf numFmtId="0" fontId="34" fillId="25" borderId="0" xfId="0" applyFont="1" applyFill="1" applyBorder="1" applyAlignment="1">
      <alignment horizontal="left" vertical="center"/>
    </xf>
    <xf numFmtId="0" fontId="32" fillId="25" borderId="0" xfId="0" applyFont="1" applyFill="1" applyBorder="1" applyAlignment="1">
      <alignment horizontal="left" vertical="center"/>
    </xf>
    <xf numFmtId="3" fontId="34" fillId="25" borderId="0" xfId="0" applyNumberFormat="1" applyFont="1" applyFill="1" applyBorder="1" applyAlignment="1">
      <alignment horizontal="right" vertical="center"/>
    </xf>
    <xf numFmtId="0" fontId="31" fillId="0" borderId="0" xfId="0" applyFont="1" applyAlignment="1">
      <alignment vertical="center"/>
    </xf>
    <xf numFmtId="3" fontId="13" fillId="25" borderId="0" xfId="0" applyNumberFormat="1" applyFont="1" applyFill="1" applyBorder="1" applyAlignment="1">
      <alignment horizontal="right"/>
    </xf>
    <xf numFmtId="0" fontId="33" fillId="25" borderId="0" xfId="0" applyFont="1" applyFill="1" applyBorder="1"/>
    <xf numFmtId="0" fontId="28" fillId="25" borderId="0" xfId="0" applyFont="1" applyFill="1"/>
    <xf numFmtId="0" fontId="28" fillId="25" borderId="0" xfId="0" applyFont="1" applyFill="1" applyBorder="1"/>
    <xf numFmtId="0" fontId="28" fillId="0" borderId="0" xfId="0" applyFont="1"/>
    <xf numFmtId="3" fontId="17" fillId="25" borderId="0" xfId="0" applyNumberFormat="1" applyFont="1" applyFill="1"/>
    <xf numFmtId="0" fontId="30" fillId="24" borderId="0" xfId="40" applyFont="1" applyFill="1" applyBorder="1" applyAlignment="1">
      <alignment horizontal="left" vertical="center" indent="1"/>
    </xf>
    <xf numFmtId="0" fontId="22" fillId="0" borderId="0" xfId="0" applyFont="1" applyFill="1"/>
    <xf numFmtId="3" fontId="17" fillId="25" borderId="0" xfId="0" applyNumberFormat="1" applyFont="1" applyFill="1" applyBorder="1" applyAlignment="1">
      <alignment horizontal="right"/>
    </xf>
    <xf numFmtId="0" fontId="14" fillId="0" borderId="0" xfId="0" applyFont="1" applyFill="1" applyBorder="1"/>
    <xf numFmtId="0" fontId="14"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3" fillId="25" borderId="0" xfId="0" applyFont="1" applyFill="1" applyBorder="1" applyAlignment="1">
      <alignment vertical="center"/>
    </xf>
    <xf numFmtId="3" fontId="13" fillId="25" borderId="0" xfId="0" applyNumberFormat="1" applyFont="1" applyFill="1" applyBorder="1"/>
    <xf numFmtId="3" fontId="17" fillId="25" borderId="0" xfId="0" applyNumberFormat="1" applyFont="1" applyFill="1" applyBorder="1"/>
    <xf numFmtId="3" fontId="4" fillId="25" borderId="0" xfId="0" applyNumberFormat="1" applyFont="1" applyFill="1" applyBorder="1"/>
    <xf numFmtId="0" fontId="16" fillId="25" borderId="0" xfId="0" applyFont="1" applyFill="1" applyBorder="1" applyAlignment="1">
      <alignment vertical="center"/>
    </xf>
    <xf numFmtId="0" fontId="5" fillId="25" borderId="0" xfId="0" applyFont="1" applyFill="1" applyBorder="1" applyAlignment="1">
      <alignment vertical="center"/>
    </xf>
    <xf numFmtId="0" fontId="31" fillId="25" borderId="0" xfId="0" applyFont="1" applyFill="1" applyBorder="1" applyAlignment="1">
      <alignment vertical="center"/>
    </xf>
    <xf numFmtId="0" fontId="31"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8" fillId="0" borderId="0" xfId="0" applyFont="1" applyFill="1" applyBorder="1"/>
    <xf numFmtId="0" fontId="35"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3" fillId="26" borderId="0" xfId="40" applyNumberFormat="1" applyFont="1" applyFill="1" applyBorder="1" applyAlignment="1">
      <alignment horizontal="center" wrapText="1"/>
    </xf>
    <xf numFmtId="1" fontId="12" fillId="24" borderId="0" xfId="40" applyNumberFormat="1" applyFont="1" applyFill="1" applyBorder="1" applyAlignment="1">
      <alignment horizontal="center" wrapText="1"/>
    </xf>
    <xf numFmtId="1" fontId="12" fillId="24" borderId="12" xfId="40" applyNumberFormat="1" applyFont="1" applyFill="1" applyBorder="1" applyAlignment="1">
      <alignment horizontal="center" wrapText="1"/>
    </xf>
    <xf numFmtId="0" fontId="30" fillId="24" borderId="0" xfId="40" applyFont="1" applyFill="1" applyBorder="1"/>
    <xf numFmtId="167" fontId="13" fillId="24" borderId="0" xfId="40" applyNumberFormat="1" applyFont="1" applyFill="1" applyBorder="1" applyAlignment="1">
      <alignment horizontal="center" wrapText="1"/>
    </xf>
    <xf numFmtId="164" fontId="17" fillId="27" borderId="0" xfId="40" applyNumberFormat="1" applyFont="1" applyFill="1" applyBorder="1" applyAlignment="1">
      <alignment horizontal="center" wrapText="1"/>
    </xf>
    <xf numFmtId="3" fontId="12" fillId="27" borderId="0" xfId="40" applyNumberFormat="1" applyFont="1" applyFill="1" applyBorder="1" applyAlignment="1">
      <alignment horizontal="right" wrapText="1"/>
    </xf>
    <xf numFmtId="3" fontId="13" fillId="27" borderId="0" xfId="40" applyNumberFormat="1" applyFont="1" applyFill="1" applyBorder="1" applyAlignment="1">
      <alignment horizontal="right" wrapText="1"/>
    </xf>
    <xf numFmtId="3" fontId="12" fillId="24" borderId="0" xfId="40" applyNumberFormat="1" applyFont="1" applyFill="1" applyBorder="1" applyAlignment="1">
      <alignment horizontal="right" wrapText="1"/>
    </xf>
    <xf numFmtId="0" fontId="30" fillId="24" borderId="0" xfId="40" applyFont="1" applyFill="1" applyBorder="1" applyAlignment="1">
      <alignment wrapText="1"/>
    </xf>
    <xf numFmtId="0" fontId="17" fillId="24" borderId="0" xfId="40" applyFont="1" applyFill="1" applyBorder="1"/>
    <xf numFmtId="0" fontId="12" fillId="24" borderId="0" xfId="40" applyFont="1" applyFill="1" applyBorder="1" applyAlignment="1">
      <alignment horizontal="left" vertical="center" indent="1"/>
    </xf>
    <xf numFmtId="3" fontId="13" fillId="26" borderId="0" xfId="40" applyNumberFormat="1" applyFont="1" applyFill="1" applyBorder="1" applyAlignment="1">
      <alignment horizontal="right" wrapText="1"/>
    </xf>
    <xf numFmtId="0" fontId="17" fillId="27" borderId="0" xfId="40" applyFont="1" applyFill="1" applyBorder="1"/>
    <xf numFmtId="0" fontId="51" fillId="24" borderId="0" xfId="40" applyFont="1" applyFill="1" applyBorder="1" applyAlignment="1">
      <alignment wrapText="1"/>
    </xf>
    <xf numFmtId="0" fontId="69" fillId="25" borderId="0" xfId="0" applyFont="1" applyFill="1"/>
    <xf numFmtId="0" fontId="0" fillId="0" borderId="0" xfId="0"/>
    <xf numFmtId="0" fontId="13" fillId="24" borderId="0" xfId="40" applyFont="1" applyFill="1" applyBorder="1" applyAlignment="1">
      <alignment horizontal="left"/>
    </xf>
    <xf numFmtId="0" fontId="17" fillId="24" borderId="0" xfId="40" applyFont="1" applyFill="1" applyBorder="1" applyAlignment="1">
      <alignment horizontal="left" indent="1"/>
    </xf>
    <xf numFmtId="0" fontId="1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1" fillId="25" borderId="0" xfId="51" applyFont="1" applyFill="1" applyBorder="1"/>
    <xf numFmtId="49" fontId="12" fillId="25" borderId="12" xfId="51" applyNumberFormat="1" applyFont="1" applyFill="1" applyBorder="1" applyAlignment="1">
      <alignment horizontal="center" vertical="center" wrapText="1"/>
    </xf>
    <xf numFmtId="49" fontId="0" fillId="25" borderId="0" xfId="51" applyNumberFormat="1" applyFont="1" applyFill="1"/>
    <xf numFmtId="0" fontId="12" fillId="24" borderId="0" xfId="61" applyFont="1" applyFill="1" applyBorder="1" applyAlignment="1">
      <alignment horizontal="left" indent="1"/>
    </xf>
    <xf numFmtId="0" fontId="14" fillId="26" borderId="0" xfId="51" applyFont="1" applyFill="1"/>
    <xf numFmtId="0" fontId="13" fillId="24" borderId="0" xfId="61" applyFont="1" applyFill="1" applyBorder="1" applyAlignment="1">
      <alignment horizontal="left" indent="1"/>
    </xf>
    <xf numFmtId="4" fontId="13" fillId="27" borderId="0" xfId="61" applyNumberFormat="1" applyFont="1" applyFill="1" applyBorder="1" applyAlignment="1">
      <alignment horizontal="right" wrapText="1" indent="4"/>
    </xf>
    <xf numFmtId="0" fontId="14" fillId="0" borderId="0" xfId="51" applyFont="1"/>
    <xf numFmtId="0" fontId="25" fillId="26" borderId="0" xfId="51" applyFont="1" applyFill="1"/>
    <xf numFmtId="0" fontId="25" fillId="0" borderId="0" xfId="51" applyFont="1"/>
    <xf numFmtId="0" fontId="52" fillId="26" borderId="0" xfId="51" applyFont="1" applyFill="1" applyAlignment="1">
      <alignment horizontal="center"/>
    </xf>
    <xf numFmtId="0" fontId="52" fillId="0" borderId="0" xfId="51" applyFont="1" applyAlignment="1">
      <alignment horizontal="center"/>
    </xf>
    <xf numFmtId="0" fontId="3" fillId="26" borderId="0" xfId="51" applyFont="1" applyFill="1"/>
    <xf numFmtId="0" fontId="3" fillId="0" borderId="0" xfId="51" applyFont="1"/>
    <xf numFmtId="0" fontId="50" fillId="26" borderId="0" xfId="51" applyFont="1" applyFill="1"/>
    <xf numFmtId="0" fontId="50" fillId="0" borderId="0" xfId="51" applyFont="1"/>
    <xf numFmtId="0" fontId="78" fillId="26" borderId="0" xfId="51" applyFont="1" applyFill="1"/>
    <xf numFmtId="0" fontId="78" fillId="0" borderId="0" xfId="51" applyFont="1"/>
    <xf numFmtId="0" fontId="69" fillId="26" borderId="0" xfId="51" applyFont="1" applyFill="1"/>
    <xf numFmtId="0" fontId="69" fillId="25" borderId="0" xfId="51" applyFont="1" applyFill="1"/>
    <xf numFmtId="0" fontId="69" fillId="0" borderId="0" xfId="51" applyFont="1"/>
    <xf numFmtId="0" fontId="3" fillId="24" borderId="0" xfId="61" applyFont="1" applyFill="1" applyBorder="1" applyAlignment="1">
      <alignment horizontal="left" indent="1"/>
    </xf>
    <xf numFmtId="0" fontId="17" fillId="24" borderId="0" xfId="61" applyFont="1" applyFill="1" applyBorder="1" applyAlignment="1">
      <alignment horizontal="left" indent="1"/>
    </xf>
    <xf numFmtId="1" fontId="17" fillId="24" borderId="0" xfId="61" applyNumberFormat="1" applyFont="1" applyFill="1" applyBorder="1" applyAlignment="1">
      <alignment horizontal="center" wrapText="1"/>
    </xf>
    <xf numFmtId="165" fontId="17" fillId="24" borderId="0" xfId="61" applyNumberFormat="1" applyFont="1" applyFill="1" applyBorder="1" applyAlignment="1">
      <alignment horizontal="center" wrapText="1"/>
    </xf>
    <xf numFmtId="0" fontId="10" fillId="25" borderId="0" xfId="51" applyFont="1" applyFill="1"/>
    <xf numFmtId="0" fontId="10" fillId="0" borderId="0" xfId="51" applyFont="1"/>
    <xf numFmtId="0" fontId="36" fillId="24" borderId="0" xfId="61" applyFont="1" applyFill="1" applyBorder="1"/>
    <xf numFmtId="0" fontId="12" fillId="24" borderId="0" xfId="61" applyFont="1" applyFill="1" applyBorder="1"/>
    <xf numFmtId="0" fontId="4" fillId="0" borderId="0" xfId="51" applyFont="1" applyAlignment="1">
      <alignment horizontal="right"/>
    </xf>
    <xf numFmtId="0" fontId="3" fillId="25" borderId="0" xfId="62" applyFill="1"/>
    <xf numFmtId="0" fontId="3" fillId="0" borderId="0" xfId="62"/>
    <xf numFmtId="0" fontId="3" fillId="25" borderId="0" xfId="62" applyFill="1" applyBorder="1"/>
    <xf numFmtId="0" fontId="14" fillId="25" borderId="0" xfId="62" applyFont="1" applyFill="1" applyBorder="1"/>
    <xf numFmtId="0" fontId="3" fillId="25" borderId="0" xfId="62" applyFill="1" applyAlignment="1">
      <alignment vertical="center"/>
    </xf>
    <xf numFmtId="0" fontId="3" fillId="25" borderId="0" xfId="62" applyFill="1" applyBorder="1" applyAlignment="1">
      <alignment vertical="center"/>
    </xf>
    <xf numFmtId="0" fontId="3" fillId="0" borderId="0" xfId="62" applyAlignment="1">
      <alignment vertical="center"/>
    </xf>
    <xf numFmtId="0" fontId="13" fillId="25" borderId="0" xfId="62" applyFont="1" applyFill="1" applyBorder="1" applyAlignment="1">
      <alignment vertical="center"/>
    </xf>
    <xf numFmtId="0" fontId="11" fillId="25" borderId="0" xfId="62" applyFont="1" applyFill="1" applyBorder="1"/>
    <xf numFmtId="0" fontId="6" fillId="25" borderId="0" xfId="62" applyFont="1" applyFill="1" applyBorder="1"/>
    <xf numFmtId="0" fontId="13" fillId="25" borderId="0" xfId="62" applyFont="1" applyFill="1" applyBorder="1"/>
    <xf numFmtId="0" fontId="14" fillId="25" borderId="0" xfId="62" applyFont="1" applyFill="1"/>
    <xf numFmtId="0" fontId="14" fillId="0" borderId="0" xfId="62" applyFont="1"/>
    <xf numFmtId="167" fontId="13" fillId="25" borderId="0" xfId="62" applyNumberFormat="1" applyFont="1" applyFill="1" applyBorder="1" applyAlignment="1">
      <alignment horizontal="center"/>
    </xf>
    <xf numFmtId="167" fontId="13" fillId="25" borderId="0" xfId="62" applyNumberFormat="1" applyFont="1" applyFill="1" applyBorder="1" applyAlignment="1">
      <alignment horizontal="right" indent="1"/>
    </xf>
    <xf numFmtId="3" fontId="3" fillId="0" borderId="0" xfId="62" applyNumberFormat="1"/>
    <xf numFmtId="167" fontId="1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4" fillId="25" borderId="0" xfId="62" applyFont="1" applyFill="1" applyBorder="1"/>
    <xf numFmtId="0" fontId="4" fillId="0" borderId="0" xfId="62" applyFont="1"/>
    <xf numFmtId="164" fontId="17" fillId="25" borderId="0" xfId="40" applyNumberFormat="1" applyFont="1" applyFill="1" applyBorder="1" applyAlignment="1">
      <alignment horizontal="right" wrapText="1"/>
    </xf>
    <xf numFmtId="3" fontId="17" fillId="25" borderId="0" xfId="40" applyNumberFormat="1" applyFont="1" applyFill="1" applyBorder="1" applyAlignment="1">
      <alignment horizontal="right" wrapText="1"/>
    </xf>
    <xf numFmtId="167" fontId="65" fillId="24" borderId="0" xfId="40" applyNumberFormat="1" applyFont="1" applyFill="1" applyBorder="1" applyAlignment="1">
      <alignment horizontal="center" wrapText="1"/>
    </xf>
    <xf numFmtId="164" fontId="12" fillId="24" borderId="0" xfId="40" applyNumberFormat="1" applyFont="1" applyFill="1" applyBorder="1" applyAlignment="1">
      <alignment horizontal="right" wrapText="1" indent="2"/>
    </xf>
    <xf numFmtId="164" fontId="13" fillId="24" borderId="0" xfId="40" applyNumberFormat="1" applyFont="1" applyFill="1" applyBorder="1" applyAlignment="1">
      <alignment horizontal="right" wrapText="1" indent="2"/>
    </xf>
    <xf numFmtId="3" fontId="13" fillId="24" borderId="0" xfId="40" applyNumberFormat="1" applyFont="1" applyFill="1" applyBorder="1" applyAlignment="1">
      <alignment horizontal="center" wrapText="1"/>
    </xf>
    <xf numFmtId="0" fontId="17" fillId="24" borderId="0" xfId="40" applyFont="1" applyFill="1" applyBorder="1" applyAlignment="1">
      <alignment vertical="top" wrapText="1"/>
    </xf>
    <xf numFmtId="0" fontId="17" fillId="0" borderId="0" xfId="40" applyFont="1" applyFill="1" applyBorder="1" applyAlignment="1">
      <alignment vertical="top" wrapText="1"/>
    </xf>
    <xf numFmtId="0" fontId="56" fillId="25" borderId="0" xfId="62" applyFont="1" applyFill="1"/>
    <xf numFmtId="0" fontId="56" fillId="25" borderId="0" xfId="62" applyFont="1" applyFill="1" applyBorder="1"/>
    <xf numFmtId="0" fontId="56" fillId="0" borderId="0" xfId="62" applyFont="1"/>
    <xf numFmtId="0" fontId="30" fillId="25" borderId="0" xfId="62" applyFont="1" applyFill="1" applyBorder="1"/>
    <xf numFmtId="0" fontId="13" fillId="25" borderId="0" xfId="62" applyFont="1" applyFill="1" applyBorder="1" applyAlignment="1">
      <alignment horizontal="left" indent="2"/>
    </xf>
    <xf numFmtId="0" fontId="3" fillId="25" borderId="0" xfId="62" applyFill="1" applyAlignment="1"/>
    <xf numFmtId="0" fontId="3" fillId="25" borderId="0" xfId="62" applyFill="1" applyBorder="1" applyAlignment="1"/>
    <xf numFmtId="0" fontId="3" fillId="0" borderId="0" xfId="62" applyAlignment="1"/>
    <xf numFmtId="164" fontId="17" fillId="26" borderId="0" xfId="40" applyNumberFormat="1" applyFont="1" applyFill="1" applyBorder="1" applyAlignment="1">
      <alignment horizontal="right" wrapText="1"/>
    </xf>
    <xf numFmtId="0" fontId="69" fillId="25" borderId="0" xfId="62" applyFont="1" applyFill="1"/>
    <xf numFmtId="0" fontId="61" fillId="25" borderId="0" xfId="62" applyFont="1" applyFill="1" applyBorder="1" applyAlignment="1">
      <alignment wrapText="1"/>
    </xf>
    <xf numFmtId="0" fontId="69" fillId="25" borderId="0" xfId="62" applyFont="1" applyFill="1" applyBorder="1" applyAlignment="1">
      <alignment vertical="center"/>
    </xf>
    <xf numFmtId="0" fontId="70" fillId="25" borderId="0" xfId="62" applyFont="1" applyFill="1" applyBorder="1" applyAlignment="1">
      <alignment vertical="center"/>
    </xf>
    <xf numFmtId="0" fontId="72" fillId="25" borderId="0" xfId="62" applyFont="1" applyFill="1" applyBorder="1" applyAlignment="1">
      <alignment horizontal="left" vertical="center" indent="1"/>
    </xf>
    <xf numFmtId="3" fontId="12" fillId="25" borderId="0" xfId="62" applyNumberFormat="1" applyFont="1" applyFill="1" applyBorder="1" applyAlignment="1">
      <alignment horizontal="right" indent="2"/>
    </xf>
    <xf numFmtId="3" fontId="13" fillId="25" borderId="0" xfId="62" applyNumberFormat="1" applyFont="1" applyFill="1" applyBorder="1" applyAlignment="1">
      <alignment horizontal="right" indent="2"/>
    </xf>
    <xf numFmtId="0" fontId="69" fillId="0" borderId="0" xfId="62" applyFont="1" applyAlignment="1"/>
    <xf numFmtId="3" fontId="49" fillId="25" borderId="0" xfId="62" applyNumberFormat="1" applyFont="1" applyFill="1" applyBorder="1" applyAlignment="1">
      <alignment horizontal="right"/>
    </xf>
    <xf numFmtId="0" fontId="69" fillId="25" borderId="0" xfId="62" applyFont="1" applyFill="1" applyAlignment="1"/>
    <xf numFmtId="0" fontId="69" fillId="25" borderId="0" xfId="62" applyFont="1" applyFill="1" applyBorder="1" applyAlignment="1"/>
    <xf numFmtId="3" fontId="19" fillId="25" borderId="0" xfId="62" applyNumberFormat="1" applyFont="1" applyFill="1" applyBorder="1" applyAlignment="1">
      <alignment horizontal="right"/>
    </xf>
    <xf numFmtId="0" fontId="69" fillId="0" borderId="0" xfId="62" applyFont="1"/>
    <xf numFmtId="0" fontId="64" fillId="25" borderId="0" xfId="62" applyFont="1" applyFill="1" applyBorder="1" applyAlignment="1">
      <alignment horizontal="center"/>
    </xf>
    <xf numFmtId="0" fontId="69" fillId="25" borderId="0" xfId="62" applyFont="1" applyFill="1" applyBorder="1"/>
    <xf numFmtId="164" fontId="68" fillId="25" borderId="0" xfId="62" applyNumberFormat="1" applyFont="1" applyFill="1" applyBorder="1" applyAlignment="1">
      <alignment horizontal="right" indent="2"/>
    </xf>
    <xf numFmtId="0" fontId="13" fillId="25" borderId="0" xfId="0" applyNumberFormat="1" applyFont="1" applyFill="1" applyBorder="1" applyAlignment="1"/>
    <xf numFmtId="0" fontId="13" fillId="25" borderId="0" xfId="62" applyFont="1" applyFill="1" applyBorder="1" applyAlignment="1">
      <alignment horizontal="right"/>
    </xf>
    <xf numFmtId="0" fontId="10" fillId="25" borderId="0" xfId="63" applyFont="1" applyFill="1" applyBorder="1" applyAlignment="1">
      <alignment horizontal="left"/>
    </xf>
    <xf numFmtId="0" fontId="12" fillId="24" borderId="0" xfId="40" applyFont="1" applyFill="1" applyBorder="1"/>
    <xf numFmtId="0" fontId="3" fillId="25" borderId="0" xfId="63" applyFill="1" applyAlignment="1"/>
    <xf numFmtId="0" fontId="3" fillId="0" borderId="0" xfId="63" applyAlignment="1"/>
    <xf numFmtId="0" fontId="3" fillId="25" borderId="0" xfId="63" applyFill="1" applyBorder="1" applyAlignment="1"/>
    <xf numFmtId="0" fontId="3" fillId="25" borderId="0" xfId="63" applyFill="1" applyBorder="1"/>
    <xf numFmtId="3" fontId="17" fillId="26" borderId="0" xfId="40" applyNumberFormat="1" applyFont="1" applyFill="1" applyBorder="1" applyAlignment="1">
      <alignment horizontal="right" wrapText="1"/>
    </xf>
    <xf numFmtId="167" fontId="17" fillId="26" borderId="0" xfId="40" applyNumberFormat="1" applyFont="1" applyFill="1" applyBorder="1" applyAlignment="1">
      <alignment horizontal="right" wrapText="1"/>
    </xf>
    <xf numFmtId="167" fontId="13" fillId="24" borderId="0" xfId="40" applyNumberFormat="1" applyFont="1" applyFill="1" applyBorder="1" applyAlignment="1">
      <alignment horizontal="right" wrapText="1" indent="1"/>
    </xf>
    <xf numFmtId="0" fontId="13" fillId="25" borderId="0" xfId="0" applyFont="1" applyFill="1" applyBorder="1" applyAlignment="1"/>
    <xf numFmtId="0" fontId="10" fillId="25" borderId="0" xfId="62" applyFont="1" applyFill="1" applyBorder="1" applyAlignment="1">
      <alignment horizontal="right"/>
    </xf>
    <xf numFmtId="164" fontId="64" fillId="27" borderId="0" xfId="40" applyNumberFormat="1" applyFont="1" applyFill="1" applyBorder="1" applyAlignment="1">
      <alignment horizontal="center" wrapText="1"/>
    </xf>
    <xf numFmtId="165" fontId="57" fillId="26" borderId="0" xfId="40" applyNumberFormat="1" applyFont="1" applyFill="1" applyBorder="1" applyAlignment="1">
      <alignment horizontal="center" wrapText="1"/>
    </xf>
    <xf numFmtId="165" fontId="13" fillId="26" borderId="0" xfId="40" applyNumberFormat="1" applyFont="1" applyFill="1" applyBorder="1" applyAlignment="1">
      <alignment horizontal="center" wrapText="1"/>
    </xf>
    <xf numFmtId="165" fontId="13" fillId="27" borderId="0" xfId="40" applyNumberFormat="1" applyFont="1" applyFill="1" applyBorder="1" applyAlignment="1">
      <alignment horizontal="center" wrapText="1"/>
    </xf>
    <xf numFmtId="1" fontId="13" fillId="25" borderId="0" xfId="62" applyNumberFormat="1" applyFont="1" applyFill="1" applyBorder="1" applyAlignment="1">
      <alignment horizontal="center"/>
    </xf>
    <xf numFmtId="0" fontId="17" fillId="24" borderId="0" xfId="40" applyFont="1" applyFill="1" applyBorder="1" applyAlignment="1">
      <alignment vertical="center"/>
    </xf>
    <xf numFmtId="0" fontId="30" fillId="25" borderId="0" xfId="62" applyFont="1" applyFill="1" applyBorder="1" applyAlignment="1">
      <alignment vertical="center"/>
    </xf>
    <xf numFmtId="0" fontId="66" fillId="25" borderId="0" xfId="62" applyFont="1" applyFill="1" applyBorder="1"/>
    <xf numFmtId="0" fontId="12" fillId="24" borderId="0" xfId="40" applyFont="1" applyFill="1" applyBorder="1" applyAlignment="1"/>
    <xf numFmtId="167" fontId="3" fillId="0" borderId="0" xfId="62" applyNumberFormat="1"/>
    <xf numFmtId="3" fontId="65" fillId="25" borderId="0" xfId="62" applyNumberFormat="1" applyFont="1" applyFill="1" applyBorder="1" applyAlignment="1">
      <alignment horizontal="right"/>
    </xf>
    <xf numFmtId="0" fontId="62" fillId="25" borderId="0" xfId="62" applyFont="1" applyFill="1" applyBorder="1"/>
    <xf numFmtId="3" fontId="3" fillId="0" borderId="0" xfId="62" applyNumberFormat="1" applyAlignment="1">
      <alignment vertical="center"/>
    </xf>
    <xf numFmtId="0" fontId="66" fillId="25" borderId="0" xfId="62" applyFont="1" applyFill="1" applyBorder="1" applyAlignment="1">
      <alignment vertical="center"/>
    </xf>
    <xf numFmtId="0" fontId="12" fillId="24" borderId="0" xfId="40" applyFont="1" applyFill="1" applyBorder="1" applyAlignment="1">
      <alignment horizontal="center" vertical="center"/>
    </xf>
    <xf numFmtId="0" fontId="14" fillId="0" borderId="12" xfId="53" applyFont="1" applyBorder="1" applyAlignment="1">
      <alignment horizontal="center" vertical="center"/>
    </xf>
    <xf numFmtId="2" fontId="13" fillId="24" borderId="0" xfId="40" applyNumberFormat="1" applyFont="1" applyFill="1" applyBorder="1" applyAlignment="1">
      <alignment horizontal="right" wrapText="1" indent="1"/>
    </xf>
    <xf numFmtId="2" fontId="13" fillId="24" borderId="0" xfId="40" applyNumberFormat="1" applyFont="1" applyFill="1" applyBorder="1" applyAlignment="1">
      <alignment horizontal="center" wrapText="1"/>
    </xf>
    <xf numFmtId="165" fontId="19" fillId="24" borderId="0" xfId="58" applyNumberFormat="1" applyFont="1" applyFill="1" applyBorder="1" applyAlignment="1">
      <alignment horizontal="center" wrapText="1"/>
    </xf>
    <xf numFmtId="0" fontId="83" fillId="0" borderId="0" xfId="62" applyFont="1" applyAlignment="1">
      <alignment vertical="center"/>
    </xf>
    <xf numFmtId="49" fontId="17" fillId="24" borderId="0" xfId="40" applyNumberFormat="1" applyFont="1" applyFill="1" applyBorder="1" applyAlignment="1">
      <alignment horizontal="center" vertical="center" wrapText="1"/>
    </xf>
    <xf numFmtId="0" fontId="83" fillId="0" borderId="0" xfId="62" applyFont="1"/>
    <xf numFmtId="3" fontId="17" fillId="24" borderId="0" xfId="40" applyNumberFormat="1" applyFont="1" applyFill="1" applyBorder="1" applyAlignment="1">
      <alignment horizontal="center" wrapText="1"/>
    </xf>
    <xf numFmtId="49" fontId="3" fillId="25" borderId="0" xfId="62" applyNumberFormat="1" applyFill="1" applyBorder="1" applyAlignment="1">
      <alignment vertical="center"/>
    </xf>
    <xf numFmtId="49" fontId="13" fillId="25" borderId="0" xfId="62" applyNumberFormat="1" applyFont="1" applyFill="1" applyBorder="1" applyAlignment="1">
      <alignment vertical="center"/>
    </xf>
    <xf numFmtId="165" fontId="19" fillId="24" borderId="0" xfId="40" applyNumberFormat="1" applyFont="1" applyFill="1" applyBorder="1" applyAlignment="1">
      <alignment horizontal="center" vertical="center" wrapText="1"/>
    </xf>
    <xf numFmtId="165" fontId="83" fillId="0" borderId="0" xfId="62" applyNumberFormat="1" applyFont="1"/>
    <xf numFmtId="0" fontId="17" fillId="24" borderId="0" xfId="40" applyFont="1" applyFill="1" applyBorder="1" applyAlignment="1">
      <alignment horizontal="justify" vertical="center"/>
    </xf>
    <xf numFmtId="165" fontId="13" fillId="27" borderId="0" xfId="40" applyNumberFormat="1" applyFont="1" applyFill="1" applyBorder="1" applyAlignment="1">
      <alignment horizontal="left" wrapText="1"/>
    </xf>
    <xf numFmtId="0" fontId="50" fillId="0" borderId="0" xfId="51" applyFont="1" applyAlignment="1">
      <alignment horizontal="left"/>
    </xf>
    <xf numFmtId="0" fontId="12" fillId="24" borderId="0" xfId="40" applyFont="1" applyFill="1" applyBorder="1" applyAlignment="1">
      <alignment horizontal="left"/>
    </xf>
    <xf numFmtId="0" fontId="13" fillId="25" borderId="0" xfId="63" applyFont="1" applyFill="1" applyBorder="1" applyAlignment="1">
      <alignment horizontal="center" vertical="center" wrapText="1"/>
    </xf>
    <xf numFmtId="1" fontId="13" fillId="0" borderId="0" xfId="63" applyNumberFormat="1" applyFont="1" applyBorder="1" applyAlignment="1">
      <alignment horizontal="center" vertical="center" wrapText="1"/>
    </xf>
    <xf numFmtId="0" fontId="13" fillId="0" borderId="0" xfId="63" applyFont="1" applyBorder="1" applyAlignment="1">
      <alignment horizontal="center" vertical="center" wrapText="1"/>
    </xf>
    <xf numFmtId="0" fontId="3" fillId="29" borderId="0" xfId="63" applyFont="1" applyFill="1" applyBorder="1" applyAlignment="1">
      <alignment horizontal="center"/>
    </xf>
    <xf numFmtId="0" fontId="3" fillId="25" borderId="0" xfId="63" applyFont="1" applyFill="1" applyBorder="1"/>
    <xf numFmtId="0" fontId="18" fillId="25" borderId="0" xfId="0" applyFont="1" applyFill="1" applyBorder="1" applyAlignment="1"/>
    <xf numFmtId="164" fontId="13" fillId="24" borderId="0" xfId="40" applyNumberFormat="1" applyFont="1" applyFill="1" applyBorder="1" applyAlignment="1">
      <alignment wrapText="1"/>
    </xf>
    <xf numFmtId="164" fontId="23" fillId="24" borderId="0" xfId="40" applyNumberFormat="1" applyFont="1" applyFill="1" applyBorder="1" applyAlignment="1">
      <alignment wrapText="1"/>
    </xf>
    <xf numFmtId="164" fontId="18" fillId="24" borderId="0" xfId="40" applyNumberFormat="1" applyFont="1" applyFill="1" applyBorder="1" applyAlignment="1">
      <alignment wrapText="1"/>
    </xf>
    <xf numFmtId="164" fontId="18" fillId="24" borderId="0" xfId="40" applyNumberFormat="1" applyFont="1" applyFill="1" applyBorder="1" applyAlignment="1">
      <alignment horizontal="left" wrapText="1"/>
    </xf>
    <xf numFmtId="0" fontId="12" fillId="25" borderId="0" xfId="0" applyFont="1" applyFill="1" applyBorder="1" applyAlignment="1">
      <alignment horizontal="justify" vertical="center" readingOrder="1"/>
    </xf>
    <xf numFmtId="0" fontId="13" fillId="25" borderId="0" xfId="0" applyFont="1" applyFill="1" applyBorder="1" applyAlignment="1">
      <alignment horizontal="justify" vertical="center" readingOrder="1"/>
    </xf>
    <xf numFmtId="0" fontId="10"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5" fillId="31" borderId="20" xfId="0" applyFont="1" applyFill="1" applyBorder="1" applyAlignment="1">
      <alignment horizontal="center" vertical="center"/>
    </xf>
    <xf numFmtId="0" fontId="12" fillId="25" borderId="18" xfId="0" applyFont="1" applyFill="1" applyBorder="1" applyAlignment="1">
      <alignment horizontal="right"/>
    </xf>
    <xf numFmtId="0" fontId="85" fillId="24" borderId="0" xfId="40" applyFont="1" applyFill="1" applyBorder="1"/>
    <xf numFmtId="0" fontId="10" fillId="25" borderId="23" xfId="0" applyFont="1" applyFill="1" applyBorder="1" applyAlignment="1">
      <alignment horizontal="left"/>
    </xf>
    <xf numFmtId="0" fontId="1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9" fillId="25" borderId="20" xfId="0" applyFont="1" applyFill="1" applyBorder="1"/>
    <xf numFmtId="0" fontId="86" fillId="25" borderId="0" xfId="62" applyFont="1" applyFill="1" applyBorder="1"/>
    <xf numFmtId="0" fontId="50" fillId="25" borderId="0" xfId="62" applyFont="1" applyFill="1" applyBorder="1" applyAlignment="1">
      <alignment horizontal="left"/>
    </xf>
    <xf numFmtId="0" fontId="3" fillId="25" borderId="18" xfId="62" applyFill="1" applyBorder="1"/>
    <xf numFmtId="0" fontId="3" fillId="25" borderId="22" xfId="62" applyFill="1" applyBorder="1"/>
    <xf numFmtId="0" fontId="3" fillId="25" borderId="21" xfId="62" applyFill="1" applyBorder="1"/>
    <xf numFmtId="0" fontId="3" fillId="25" borderId="19" xfId="62" applyFill="1" applyBorder="1"/>
    <xf numFmtId="0" fontId="14" fillId="0" borderId="0" xfId="62" applyFont="1" applyBorder="1"/>
    <xf numFmtId="0" fontId="69" fillId="0" borderId="0" xfId="62" applyFont="1" applyBorder="1" applyAlignment="1"/>
    <xf numFmtId="0" fontId="3" fillId="25" borderId="19" xfId="62" applyFill="1" applyBorder="1" applyAlignment="1"/>
    <xf numFmtId="0" fontId="25" fillId="25" borderId="0" xfId="62" applyFont="1" applyFill="1" applyBorder="1"/>
    <xf numFmtId="0" fontId="95" fillId="25" borderId="24" xfId="62" applyFont="1" applyFill="1" applyBorder="1" applyAlignment="1">
      <alignment horizontal="left" vertical="center" indent="1"/>
    </xf>
    <xf numFmtId="0" fontId="96" fillId="25" borderId="26" xfId="62" applyFont="1" applyFill="1" applyBorder="1" applyAlignment="1">
      <alignment vertical="center"/>
    </xf>
    <xf numFmtId="0" fontId="96" fillId="25" borderId="25" xfId="62" applyFont="1" applyFill="1" applyBorder="1" applyAlignment="1">
      <alignment vertical="center"/>
    </xf>
    <xf numFmtId="0" fontId="91" fillId="25" borderId="0" xfId="62" applyFont="1" applyFill="1" applyBorder="1" applyAlignment="1">
      <alignment horizontal="left" vertical="center"/>
    </xf>
    <xf numFmtId="0" fontId="12" fillId="25" borderId="18" xfId="63" applyFont="1" applyFill="1" applyBorder="1" applyAlignment="1">
      <alignment horizontal="left"/>
    </xf>
    <xf numFmtId="0" fontId="7" fillId="25" borderId="21" xfId="63" applyFont="1" applyFill="1" applyBorder="1"/>
    <xf numFmtId="0" fontId="7" fillId="25" borderId="19" xfId="63" applyFont="1" applyFill="1" applyBorder="1"/>
    <xf numFmtId="0" fontId="3" fillId="25" borderId="18" xfId="62" applyFill="1" applyBorder="1" applyAlignment="1">
      <alignment horizontal="left"/>
    </xf>
    <xf numFmtId="0" fontId="10" fillId="25" borderId="23" xfId="62" applyFont="1" applyFill="1" applyBorder="1" applyAlignment="1">
      <alignment horizontal="left"/>
    </xf>
    <xf numFmtId="0" fontId="3" fillId="25" borderId="20" xfId="62" applyFill="1" applyBorder="1"/>
    <xf numFmtId="0" fontId="3" fillId="25" borderId="20" xfId="62" applyFill="1" applyBorder="1" applyAlignment="1">
      <alignment vertical="center"/>
    </xf>
    <xf numFmtId="49" fontId="3" fillId="25" borderId="20" xfId="62" applyNumberFormat="1" applyFill="1" applyBorder="1" applyAlignment="1">
      <alignment vertical="center"/>
    </xf>
    <xf numFmtId="0" fontId="14" fillId="25" borderId="20" xfId="62" applyFont="1" applyFill="1" applyBorder="1"/>
    <xf numFmtId="0" fontId="15" fillId="32" borderId="20" xfId="62" applyFont="1" applyFill="1" applyBorder="1" applyAlignment="1">
      <alignment horizontal="center" vertical="center"/>
    </xf>
    <xf numFmtId="0" fontId="100" fillId="25" borderId="0" xfId="62" applyFont="1" applyFill="1" applyBorder="1" applyAlignment="1">
      <alignment horizontal="left" vertical="center"/>
    </xf>
    <xf numFmtId="0" fontId="85" fillId="24" borderId="0" xfId="40" applyFont="1" applyFill="1" applyBorder="1" applyAlignment="1">
      <alignment horizontal="left" indent="1"/>
    </xf>
    <xf numFmtId="0" fontId="87" fillId="25" borderId="0" xfId="62" applyFont="1" applyFill="1" applyBorder="1"/>
    <xf numFmtId="3" fontId="98" fillId="25" borderId="0" xfId="62" applyNumberFormat="1" applyFont="1" applyFill="1" applyBorder="1" applyAlignment="1">
      <alignment horizontal="right"/>
    </xf>
    <xf numFmtId="167" fontId="88" fillId="25" borderId="0" xfId="62" applyNumberFormat="1" applyFont="1" applyFill="1" applyBorder="1" applyAlignment="1">
      <alignment horizontal="center"/>
    </xf>
    <xf numFmtId="167" fontId="88" fillId="25" borderId="0" xfId="62" applyNumberFormat="1" applyFont="1" applyFill="1" applyBorder="1" applyAlignment="1">
      <alignment horizontal="right" indent="2"/>
    </xf>
    <xf numFmtId="167" fontId="85" fillId="25" borderId="0" xfId="62" applyNumberFormat="1" applyFont="1" applyFill="1" applyBorder="1" applyAlignment="1">
      <alignment horizontal="right" indent="1"/>
    </xf>
    <xf numFmtId="167" fontId="85" fillId="24" borderId="0" xfId="40" applyNumberFormat="1" applyFont="1" applyFill="1" applyBorder="1" applyAlignment="1">
      <alignment horizontal="center" wrapText="1"/>
    </xf>
    <xf numFmtId="167" fontId="85" fillId="24" borderId="0" xfId="40" applyNumberFormat="1" applyFont="1" applyFill="1" applyBorder="1" applyAlignment="1">
      <alignment horizontal="right" wrapText="1" indent="1"/>
    </xf>
    <xf numFmtId="0" fontId="88" fillId="25" borderId="0" xfId="62" applyFont="1" applyFill="1" applyBorder="1"/>
    <xf numFmtId="165" fontId="85" fillId="24" borderId="0" xfId="58" applyNumberFormat="1" applyFont="1" applyFill="1" applyBorder="1" applyAlignment="1">
      <alignment horizontal="center" wrapText="1"/>
    </xf>
    <xf numFmtId="167" fontId="88"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3" fillId="26" borderId="32" xfId="62" applyFont="1" applyFill="1" applyBorder="1" applyAlignment="1">
      <alignment vertical="center"/>
    </xf>
    <xf numFmtId="0" fontId="3" fillId="26" borderId="33" xfId="62" applyFont="1" applyFill="1" applyBorder="1" applyAlignment="1">
      <alignment vertical="center"/>
    </xf>
    <xf numFmtId="0" fontId="86"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5" fillId="32" borderId="19" xfId="62" applyFont="1" applyFill="1" applyBorder="1" applyAlignment="1">
      <alignment horizontal="center" vertical="center"/>
    </xf>
    <xf numFmtId="0" fontId="0" fillId="0" borderId="18" xfId="0" applyBorder="1"/>
    <xf numFmtId="0" fontId="3" fillId="33" borderId="0" xfId="62" applyFill="1"/>
    <xf numFmtId="0" fontId="10" fillId="33" borderId="0" xfId="62" applyFont="1" applyFill="1" applyBorder="1" applyAlignment="1"/>
    <xf numFmtId="0" fontId="11" fillId="33" borderId="0" xfId="62" applyFont="1" applyFill="1" applyBorder="1" applyAlignment="1">
      <alignment horizontal="justify" vertical="top" wrapText="1"/>
    </xf>
    <xf numFmtId="0" fontId="3" fillId="33" borderId="0" xfId="62" applyFill="1" applyBorder="1"/>
    <xf numFmtId="0" fontId="106" fillId="33" borderId="0" xfId="62" applyFont="1" applyFill="1" applyBorder="1" applyAlignment="1">
      <alignment horizontal="right"/>
    </xf>
    <xf numFmtId="0" fontId="11" fillId="34" borderId="0" xfId="62" applyFont="1" applyFill="1" applyBorder="1" applyAlignment="1">
      <alignment horizontal="justify" vertical="top" wrapText="1"/>
    </xf>
    <xf numFmtId="0" fontId="3" fillId="34" borderId="0" xfId="62" applyFill="1" applyBorder="1"/>
    <xf numFmtId="0" fontId="17" fillId="34" borderId="0" xfId="62" applyFont="1" applyFill="1" applyBorder="1" applyAlignment="1">
      <alignment horizontal="right"/>
    </xf>
    <xf numFmtId="0" fontId="44" fillId="0" borderId="0" xfId="62" applyFont="1"/>
    <xf numFmtId="0" fontId="3" fillId="0" borderId="0" xfId="62" applyFont="1"/>
    <xf numFmtId="0" fontId="3" fillId="0" borderId="0" xfId="62" applyAlignment="1">
      <alignment horizontal="right"/>
    </xf>
    <xf numFmtId="0" fontId="45" fillId="0" borderId="0" xfId="62" applyFont="1"/>
    <xf numFmtId="0" fontId="42" fillId="0" borderId="0" xfId="62" applyFont="1"/>
    <xf numFmtId="0" fontId="3" fillId="34" borderId="0" xfId="62" applyFill="1"/>
    <xf numFmtId="0" fontId="21" fillId="34" borderId="0" xfId="62" applyFont="1" applyFill="1" applyBorder="1" applyAlignment="1">
      <alignment horizontal="center" vertical="center"/>
    </xf>
    <xf numFmtId="0" fontId="4" fillId="34" borderId="0" xfId="62" applyFont="1" applyFill="1" applyBorder="1"/>
    <xf numFmtId="164" fontId="19" fillId="34" borderId="0" xfId="62" applyNumberFormat="1" applyFont="1" applyFill="1" applyBorder="1" applyAlignment="1">
      <alignment horizontal="center"/>
    </xf>
    <xf numFmtId="164" fontId="13" fillId="34" borderId="0" xfId="40" applyNumberFormat="1" applyFont="1" applyFill="1" applyBorder="1" applyAlignment="1">
      <alignment horizontal="center" wrapText="1"/>
    </xf>
    <xf numFmtId="164" fontId="13" fillId="35" borderId="0" xfId="40" applyNumberFormat="1" applyFont="1" applyFill="1" applyBorder="1" applyAlignment="1">
      <alignment horizontal="center" wrapText="1"/>
    </xf>
    <xf numFmtId="0" fontId="13" fillId="34" borderId="0" xfId="62" applyFont="1" applyFill="1" applyBorder="1"/>
    <xf numFmtId="0" fontId="12" fillId="34" borderId="0" xfId="62" applyFont="1" applyFill="1" applyBorder="1" applyAlignment="1">
      <alignment horizontal="center"/>
    </xf>
    <xf numFmtId="0" fontId="3" fillId="34" borderId="0" xfId="62" applyFill="1" applyAlignment="1">
      <alignment horizontal="center" vertical="center"/>
    </xf>
    <xf numFmtId="0" fontId="11" fillId="36" borderId="0" xfId="62" applyFont="1" applyFill="1" applyBorder="1" applyAlignment="1">
      <alignment horizontal="justify" vertical="top" wrapText="1"/>
    </xf>
    <xf numFmtId="0" fontId="11" fillId="37" borderId="0" xfId="62" applyFont="1" applyFill="1" applyBorder="1" applyAlignment="1">
      <alignment horizontal="justify" vertical="top" wrapText="1"/>
    </xf>
    <xf numFmtId="0" fontId="13" fillId="37" borderId="0" xfId="62" applyFont="1" applyFill="1" applyBorder="1"/>
    <xf numFmtId="0" fontId="11" fillId="37" borderId="0" xfId="62" applyFont="1" applyFill="1" applyBorder="1"/>
    <xf numFmtId="0" fontId="3" fillId="37" borderId="0" xfId="62" applyFill="1"/>
    <xf numFmtId="0" fontId="3" fillId="37" borderId="0" xfId="62" applyFill="1" applyBorder="1"/>
    <xf numFmtId="0" fontId="3" fillId="37" borderId="0" xfId="62" applyFill="1" applyAlignment="1">
      <alignment vertical="center"/>
    </xf>
    <xf numFmtId="164" fontId="13" fillId="37" borderId="0" xfId="40" applyNumberFormat="1" applyFont="1" applyFill="1" applyBorder="1" applyAlignment="1">
      <alignment horizontal="center" wrapText="1"/>
    </xf>
    <xf numFmtId="164" fontId="12" fillId="37" borderId="0" xfId="40" applyNumberFormat="1" applyFont="1" applyFill="1" applyBorder="1" applyAlignment="1">
      <alignment horizontal="left" wrapText="1"/>
    </xf>
    <xf numFmtId="0" fontId="13" fillId="37" borderId="0" xfId="62" applyFont="1" applyFill="1" applyBorder="1" applyAlignment="1">
      <alignment vertical="center"/>
    </xf>
    <xf numFmtId="164" fontId="29" fillId="37" borderId="0" xfId="40" applyNumberFormat="1" applyFont="1" applyFill="1" applyBorder="1" applyAlignment="1">
      <alignment horizontal="left" vertical="center" wrapText="1"/>
    </xf>
    <xf numFmtId="0" fontId="14" fillId="37" borderId="0" xfId="62" applyFont="1" applyFill="1" applyBorder="1"/>
    <xf numFmtId="0" fontId="13" fillId="37" borderId="0" xfId="62" applyFont="1" applyFill="1" applyBorder="1" applyAlignment="1">
      <alignment vertical="center" wrapText="1"/>
    </xf>
    <xf numFmtId="0" fontId="29" fillId="37" borderId="0" xfId="62" applyFont="1" applyFill="1" applyBorder="1" applyAlignment="1">
      <alignment vertical="center"/>
    </xf>
    <xf numFmtId="0" fontId="3" fillId="37" borderId="38" xfId="62" applyFill="1" applyBorder="1"/>
    <xf numFmtId="0" fontId="13" fillId="37" borderId="38" xfId="62" applyFont="1" applyFill="1" applyBorder="1"/>
    <xf numFmtId="0" fontId="13" fillId="37" borderId="0" xfId="62" applyFont="1" applyFill="1" applyBorder="1" applyAlignment="1">
      <alignment horizontal="justify" vertical="top"/>
    </xf>
    <xf numFmtId="0" fontId="4" fillId="37" borderId="0" xfId="62" applyFont="1" applyFill="1" applyBorder="1"/>
    <xf numFmtId="164" fontId="19" fillId="37" borderId="0" xfId="62" applyNumberFormat="1" applyFont="1" applyFill="1" applyBorder="1" applyAlignment="1">
      <alignment horizontal="center"/>
    </xf>
    <xf numFmtId="0" fontId="11" fillId="37" borderId="38" xfId="62" applyFont="1" applyFill="1" applyBorder="1" applyAlignment="1">
      <alignment horizontal="justify" vertical="top" wrapText="1"/>
    </xf>
    <xf numFmtId="0" fontId="11" fillId="37" borderId="0" xfId="62" applyFont="1" applyFill="1" applyBorder="1" applyAlignment="1">
      <alignment horizontal="justify" vertical="center" wrapText="1"/>
    </xf>
    <xf numFmtId="0" fontId="25" fillId="37" borderId="38" xfId="62" applyFont="1" applyFill="1" applyBorder="1"/>
    <xf numFmtId="0" fontId="107" fillId="39" borderId="0" xfId="62" applyFont="1" applyFill="1" applyBorder="1" applyAlignment="1">
      <alignment horizontal="center" vertical="center"/>
    </xf>
    <xf numFmtId="0" fontId="3" fillId="37" borderId="39" xfId="62" applyFill="1" applyBorder="1"/>
    <xf numFmtId="0" fontId="3" fillId="32" borderId="30" xfId="62" applyFill="1" applyBorder="1"/>
    <xf numFmtId="0" fontId="3" fillId="31" borderId="14" xfId="62" applyFill="1" applyBorder="1"/>
    <xf numFmtId="0" fontId="3" fillId="37" borderId="40" xfId="62" applyFill="1" applyBorder="1"/>
    <xf numFmtId="0" fontId="3" fillId="37" borderId="14" xfId="62" applyFill="1" applyBorder="1"/>
    <xf numFmtId="0" fontId="0" fillId="0" borderId="41" xfId="0" applyFill="1" applyBorder="1"/>
    <xf numFmtId="164" fontId="18" fillId="24" borderId="43" xfId="40" applyNumberFormat="1" applyFont="1" applyFill="1" applyBorder="1" applyAlignment="1">
      <alignment horizontal="left" wrapText="1"/>
    </xf>
    <xf numFmtId="164" fontId="18" fillId="24" borderId="18" xfId="40" applyNumberFormat="1" applyFont="1" applyFill="1" applyBorder="1" applyAlignment="1">
      <alignment horizontal="left" wrapText="1"/>
    </xf>
    <xf numFmtId="164" fontId="13" fillId="24" borderId="18" xfId="40" applyNumberFormat="1" applyFont="1" applyFill="1" applyBorder="1" applyAlignment="1">
      <alignment horizontal="center" wrapText="1"/>
    </xf>
    <xf numFmtId="0" fontId="13" fillId="25" borderId="22" xfId="0" applyFont="1" applyFill="1" applyBorder="1"/>
    <xf numFmtId="0" fontId="13" fillId="25" borderId="21" xfId="0" applyFont="1" applyFill="1" applyBorder="1"/>
    <xf numFmtId="0" fontId="13" fillId="25" borderId="19" xfId="0" applyFont="1" applyFill="1" applyBorder="1"/>
    <xf numFmtId="164" fontId="13" fillId="24" borderId="19" xfId="40" applyNumberFormat="1" applyFont="1" applyFill="1" applyBorder="1" applyAlignment="1">
      <alignment horizontal="center" wrapText="1"/>
    </xf>
    <xf numFmtId="164" fontId="13" fillId="24" borderId="41" xfId="40" applyNumberFormat="1" applyFont="1" applyFill="1" applyBorder="1" applyAlignment="1">
      <alignment horizontal="center" readingOrder="1"/>
    </xf>
    <xf numFmtId="0" fontId="13" fillId="25" borderId="18" xfId="0" applyFont="1" applyFill="1" applyBorder="1" applyAlignment="1">
      <alignment readingOrder="1"/>
    </xf>
    <xf numFmtId="164" fontId="13" fillId="24" borderId="18" xfId="40" applyNumberFormat="1" applyFont="1" applyFill="1" applyBorder="1" applyAlignment="1">
      <alignment horizontal="center" readingOrder="1"/>
    </xf>
    <xf numFmtId="0" fontId="12" fillId="24" borderId="42" xfId="40" applyFont="1" applyFill="1" applyBorder="1" applyAlignment="1">
      <alignment horizontal="right" readingOrder="1"/>
    </xf>
    <xf numFmtId="0" fontId="13" fillId="25" borderId="23" xfId="0" applyFont="1" applyFill="1" applyBorder="1" applyAlignment="1">
      <alignment readingOrder="1"/>
    </xf>
    <xf numFmtId="0" fontId="18" fillId="25" borderId="20" xfId="0" applyFont="1" applyFill="1" applyBorder="1" applyAlignment="1">
      <alignment horizontal="left" indent="1" readingOrder="1"/>
    </xf>
    <xf numFmtId="164" fontId="13" fillId="24" borderId="23" xfId="40" applyNumberFormat="1" applyFont="1" applyFill="1" applyBorder="1" applyAlignment="1">
      <alignment horizontal="center" readingOrder="1"/>
    </xf>
    <xf numFmtId="164" fontId="13" fillId="24" borderId="22" xfId="40" applyNumberFormat="1" applyFont="1" applyFill="1" applyBorder="1" applyAlignment="1">
      <alignment horizontal="center" readingOrder="1"/>
    </xf>
    <xf numFmtId="164" fontId="13" fillId="24" borderId="20" xfId="40" applyNumberFormat="1" applyFont="1" applyFill="1" applyBorder="1" applyAlignment="1">
      <alignment horizontal="center" readingOrder="1"/>
    </xf>
    <xf numFmtId="0" fontId="0" fillId="0" borderId="0" xfId="0" applyBorder="1" applyAlignment="1">
      <alignment readingOrder="2"/>
    </xf>
    <xf numFmtId="0" fontId="1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4" fillId="25" borderId="19" xfId="0" applyFont="1" applyFill="1" applyBorder="1" applyAlignment="1">
      <alignment readingOrder="1"/>
    </xf>
    <xf numFmtId="0" fontId="10" fillId="25" borderId="0" xfId="0" applyFont="1" applyFill="1" applyBorder="1" applyAlignment="1">
      <alignment horizontal="left" readingOrder="1"/>
    </xf>
    <xf numFmtId="0" fontId="0" fillId="37" borderId="0" xfId="0" applyFill="1"/>
    <xf numFmtId="0" fontId="0" fillId="37" borderId="0" xfId="0" applyFill="1" applyBorder="1" applyAlignment="1">
      <alignment horizontal="left"/>
    </xf>
    <xf numFmtId="0" fontId="11" fillId="37" borderId="0" xfId="0" applyFont="1" applyFill="1" applyBorder="1" applyAlignment="1">
      <alignment horizontal="justify" vertical="top" wrapText="1"/>
    </xf>
    <xf numFmtId="0" fontId="0" fillId="37" borderId="0" xfId="0" applyFill="1" applyBorder="1"/>
    <xf numFmtId="0" fontId="10" fillId="37" borderId="0" xfId="0" applyFont="1" applyFill="1" applyBorder="1" applyAlignment="1">
      <alignment horizontal="left"/>
    </xf>
    <xf numFmtId="0" fontId="0" fillId="37" borderId="0" xfId="0" applyFill="1" applyAlignment="1">
      <alignment vertical="center"/>
    </xf>
    <xf numFmtId="0" fontId="0" fillId="37" borderId="0" xfId="0" applyFill="1" applyBorder="1" applyAlignment="1">
      <alignment vertical="center"/>
    </xf>
    <xf numFmtId="0" fontId="12" fillId="37" borderId="0" xfId="0" applyFont="1" applyFill="1" applyBorder="1"/>
    <xf numFmtId="0" fontId="13" fillId="37" borderId="0" xfId="0" applyFont="1" applyFill="1" applyBorder="1"/>
    <xf numFmtId="0" fontId="12" fillId="38" borderId="0" xfId="40" applyFont="1" applyFill="1" applyBorder="1"/>
    <xf numFmtId="0" fontId="31" fillId="25" borderId="20" xfId="0" applyFont="1" applyFill="1" applyBorder="1" applyAlignment="1">
      <alignment vertical="center"/>
    </xf>
    <xf numFmtId="3" fontId="13" fillId="25" borderId="0" xfId="59" applyNumberFormat="1" applyFont="1" applyFill="1" applyBorder="1" applyAlignment="1">
      <alignment horizontal="right"/>
    </xf>
    <xf numFmtId="167" fontId="13" fillId="25" borderId="0" xfId="59" applyNumberFormat="1" applyFont="1" applyFill="1" applyBorder="1" applyAlignment="1">
      <alignment horizontal="right"/>
    </xf>
    <xf numFmtId="0" fontId="31" fillId="25" borderId="20" xfId="0" applyFont="1" applyFill="1" applyBorder="1"/>
    <xf numFmtId="3" fontId="13"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6" fillId="25" borderId="19" xfId="51" applyNumberFormat="1" applyFont="1" applyFill="1" applyBorder="1"/>
    <xf numFmtId="0" fontId="11" fillId="26" borderId="19" xfId="51" applyFont="1" applyFill="1" applyBorder="1"/>
    <xf numFmtId="0" fontId="6" fillId="26" borderId="19" xfId="51" applyFont="1" applyFill="1" applyBorder="1"/>
    <xf numFmtId="0" fontId="29" fillId="26" borderId="19" xfId="51" applyFont="1" applyFill="1" applyBorder="1"/>
    <xf numFmtId="0" fontId="52" fillId="26" borderId="19" xfId="51" applyFont="1" applyFill="1" applyBorder="1" applyAlignment="1">
      <alignment horizontal="center"/>
    </xf>
    <xf numFmtId="0" fontId="3" fillId="26" borderId="0" xfId="51" applyFont="1" applyFill="1" applyBorder="1"/>
    <xf numFmtId="0" fontId="50" fillId="26" borderId="0" xfId="51" applyFont="1" applyFill="1" applyBorder="1"/>
    <xf numFmtId="0" fontId="7" fillId="26" borderId="19" xfId="51" applyFont="1" applyFill="1" applyBorder="1"/>
    <xf numFmtId="0" fontId="78" fillId="26" borderId="0" xfId="51" applyFont="1" applyFill="1" applyBorder="1"/>
    <xf numFmtId="0" fontId="79" fillId="26" borderId="19" xfId="51" applyFont="1" applyFill="1" applyBorder="1"/>
    <xf numFmtId="0" fontId="72" fillId="26" borderId="19" xfId="51" applyFont="1" applyFill="1" applyBorder="1"/>
    <xf numFmtId="0" fontId="10" fillId="25" borderId="19" xfId="51" applyFont="1" applyFill="1" applyBorder="1"/>
    <xf numFmtId="0" fontId="6" fillId="25" borderId="19" xfId="51" applyFont="1" applyFill="1" applyBorder="1"/>
    <xf numFmtId="0" fontId="72" fillId="25" borderId="19" xfId="51" applyFont="1" applyFill="1" applyBorder="1"/>
    <xf numFmtId="0" fontId="85" fillId="24" borderId="0" xfId="40" applyFont="1" applyFill="1" applyBorder="1" applyAlignment="1">
      <alignment vertical="center"/>
    </xf>
    <xf numFmtId="165" fontId="85" fillId="27" borderId="0" xfId="40" applyNumberFormat="1" applyFont="1" applyFill="1" applyBorder="1" applyAlignment="1">
      <alignment horizontal="right"/>
    </xf>
    <xf numFmtId="0" fontId="31" fillId="25" borderId="19" xfId="0" applyFont="1" applyFill="1" applyBorder="1" applyAlignment="1">
      <alignment vertical="center"/>
    </xf>
    <xf numFmtId="0" fontId="31" fillId="25" borderId="19" xfId="0" applyFont="1" applyFill="1" applyBorder="1"/>
    <xf numFmtId="0" fontId="28" fillId="25" borderId="19" xfId="0" applyFont="1" applyFill="1" applyBorder="1"/>
    <xf numFmtId="0" fontId="28" fillId="25" borderId="20" xfId="0" applyFont="1" applyFill="1" applyBorder="1"/>
    <xf numFmtId="0" fontId="30" fillId="27" borderId="0" xfId="40" applyFont="1" applyFill="1" applyBorder="1" applyAlignment="1">
      <alignment horizontal="left" vertical="top" wrapText="1"/>
    </xf>
    <xf numFmtId="0" fontId="10" fillId="26" borderId="41" xfId="0" applyFont="1" applyFill="1" applyBorder="1" applyAlignment="1">
      <alignment horizontal="center" vertical="center"/>
    </xf>
    <xf numFmtId="0" fontId="10" fillId="26" borderId="41" xfId="0" applyFont="1" applyFill="1" applyBorder="1" applyAlignment="1">
      <alignment horizontal="center" vertical="center" readingOrder="1"/>
    </xf>
    <xf numFmtId="0" fontId="17" fillId="26" borderId="41" xfId="0" applyFont="1" applyFill="1" applyBorder="1" applyAlignment="1">
      <alignment horizontal="center" vertical="center"/>
    </xf>
    <xf numFmtId="164" fontId="13" fillId="39" borderId="39" xfId="40" applyNumberFormat="1" applyFont="1" applyFill="1" applyBorder="1" applyAlignment="1">
      <alignment horizontal="center" wrapText="1"/>
    </xf>
    <xf numFmtId="0" fontId="13" fillId="37" borderId="0" xfId="62" applyFont="1" applyFill="1" applyBorder="1" applyAlignment="1">
      <alignment horizontal="left" vertical="center"/>
    </xf>
    <xf numFmtId="0" fontId="11" fillId="37" borderId="0" xfId="62" applyFont="1" applyFill="1" applyBorder="1" applyAlignment="1">
      <alignment horizontal="left" vertical="center"/>
    </xf>
    <xf numFmtId="0" fontId="18" fillId="25" borderId="0" xfId="0" applyFont="1" applyFill="1" applyBorder="1" applyAlignment="1"/>
    <xf numFmtId="0" fontId="12" fillId="25" borderId="0" xfId="0" applyFont="1" applyFill="1" applyBorder="1" applyAlignment="1">
      <alignment horizontal="center"/>
    </xf>
    <xf numFmtId="0" fontId="25" fillId="37" borderId="18" xfId="0" applyFont="1" applyFill="1" applyBorder="1" applyAlignment="1">
      <alignment vertical="center"/>
    </xf>
    <xf numFmtId="0" fontId="11" fillId="37" borderId="18" xfId="0" applyFont="1" applyFill="1" applyBorder="1" applyAlignment="1">
      <alignment horizontal="justify" vertical="top" wrapText="1"/>
    </xf>
    <xf numFmtId="0" fontId="13" fillId="37" borderId="18" xfId="0" applyFont="1" applyFill="1" applyBorder="1"/>
    <xf numFmtId="0" fontId="12" fillId="40" borderId="0" xfId="40" applyFont="1" applyFill="1" applyBorder="1"/>
    <xf numFmtId="0" fontId="12" fillId="42" borderId="0" xfId="40" applyFont="1" applyFill="1" applyBorder="1"/>
    <xf numFmtId="0" fontId="12" fillId="32" borderId="0" xfId="0" applyFont="1" applyFill="1" applyBorder="1"/>
    <xf numFmtId="0" fontId="0" fillId="36" borderId="0" xfId="0" applyFill="1" applyBorder="1"/>
    <xf numFmtId="0" fontId="12" fillId="41" borderId="0" xfId="40" applyFont="1" applyFill="1" applyBorder="1"/>
    <xf numFmtId="0" fontId="13" fillId="36" borderId="0" xfId="0" applyFont="1" applyFill="1" applyBorder="1"/>
    <xf numFmtId="0" fontId="29" fillId="36" borderId="0" xfId="0" applyFont="1" applyFill="1" applyBorder="1"/>
    <xf numFmtId="0" fontId="12" fillId="36" borderId="0" xfId="0" applyFont="1" applyFill="1" applyBorder="1"/>
    <xf numFmtId="0" fontId="0" fillId="36" borderId="18" xfId="0" applyFill="1" applyBorder="1"/>
    <xf numFmtId="0" fontId="12" fillId="36" borderId="18" xfId="0" applyFont="1" applyFill="1" applyBorder="1"/>
    <xf numFmtId="0" fontId="13" fillId="36" borderId="18" xfId="0" applyFont="1" applyFill="1" applyBorder="1"/>
    <xf numFmtId="0" fontId="111" fillId="36" borderId="0" xfId="68" applyFont="1" applyFill="1" applyBorder="1" applyAlignment="1" applyProtection="1"/>
    <xf numFmtId="0" fontId="112" fillId="41" borderId="0" xfId="40" applyFont="1" applyFill="1" applyBorder="1"/>
    <xf numFmtId="0" fontId="3" fillId="30" borderId="47" xfId="62" applyFill="1" applyBorder="1"/>
    <xf numFmtId="3" fontId="85" fillId="25" borderId="0" xfId="59" applyNumberFormat="1" applyFont="1" applyFill="1" applyBorder="1" applyAlignment="1">
      <alignment horizontal="right"/>
    </xf>
    <xf numFmtId="0" fontId="0" fillId="26" borderId="0" xfId="51" applyFont="1" applyFill="1" applyBorder="1" applyAlignment="1">
      <alignment vertical="center"/>
    </xf>
    <xf numFmtId="0" fontId="14" fillId="26" borderId="0" xfId="51" applyFont="1" applyFill="1" applyBorder="1"/>
    <xf numFmtId="0" fontId="25" fillId="26" borderId="0" xfId="51" applyFont="1" applyFill="1" applyBorder="1"/>
    <xf numFmtId="0" fontId="52" fillId="26" borderId="0" xfId="51" applyFont="1" applyFill="1" applyBorder="1" applyAlignment="1">
      <alignment horizontal="center"/>
    </xf>
    <xf numFmtId="0" fontId="114" fillId="27" borderId="0" xfId="61" applyFont="1" applyFill="1" applyBorder="1" applyAlignment="1">
      <alignment horizontal="left" indent="1"/>
    </xf>
    <xf numFmtId="0" fontId="69" fillId="26" borderId="0" xfId="51" applyFont="1" applyFill="1" applyBorder="1"/>
    <xf numFmtId="0" fontId="115" fillId="26" borderId="0" xfId="51" applyFont="1" applyFill="1" applyBorder="1"/>
    <xf numFmtId="0" fontId="10" fillId="26" borderId="0" xfId="51" applyFont="1" applyFill="1" applyBorder="1"/>
    <xf numFmtId="0" fontId="112" fillId="27" borderId="0" xfId="61" applyFont="1" applyFill="1" applyBorder="1" applyAlignment="1">
      <alignment horizontal="left" indent="1"/>
    </xf>
    <xf numFmtId="0" fontId="90" fillId="26" borderId="15" xfId="62" applyFont="1" applyFill="1" applyBorder="1" applyAlignment="1">
      <alignment vertical="center"/>
    </xf>
    <xf numFmtId="3" fontId="85" fillId="24" borderId="0" xfId="40" applyNumberFormat="1" applyFont="1" applyFill="1" applyBorder="1" applyAlignment="1">
      <alignment horizontal="right" wrapText="1"/>
    </xf>
    <xf numFmtId="3" fontId="85"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90" fillId="26" borderId="15" xfId="0" applyFont="1" applyFill="1" applyBorder="1" applyAlignment="1">
      <alignment vertical="center"/>
    </xf>
    <xf numFmtId="0" fontId="14" fillId="26" borderId="16" xfId="62" applyFont="1" applyFill="1" applyBorder="1" applyAlignment="1">
      <alignment vertical="center"/>
    </xf>
    <xf numFmtId="0" fontId="5" fillId="26" borderId="16" xfId="62" applyFont="1" applyFill="1" applyBorder="1" applyAlignment="1">
      <alignment vertical="center"/>
    </xf>
    <xf numFmtId="0" fontId="5" fillId="26" borderId="17" xfId="62" applyFont="1" applyFill="1" applyBorder="1" applyAlignment="1">
      <alignment vertical="center"/>
    </xf>
    <xf numFmtId="0" fontId="15" fillId="31" borderId="50" xfId="62" applyFont="1" applyFill="1" applyBorder="1" applyAlignment="1">
      <alignment horizontal="center" vertical="center"/>
    </xf>
    <xf numFmtId="0" fontId="10" fillId="25" borderId="0" xfId="62" applyFont="1" applyFill="1" applyBorder="1" applyAlignment="1">
      <alignment horizontal="left"/>
    </xf>
    <xf numFmtId="164" fontId="99" fillId="25" borderId="0" xfId="40" applyNumberFormat="1" applyFont="1" applyFill="1" applyBorder="1" applyAlignment="1">
      <alignment horizontal="right" wrapText="1"/>
    </xf>
    <xf numFmtId="164" fontId="99" fillId="26" borderId="0" xfId="40" applyNumberFormat="1" applyFont="1" applyFill="1" applyBorder="1" applyAlignment="1">
      <alignment horizontal="right" wrapText="1"/>
    </xf>
    <xf numFmtId="0" fontId="15" fillId="32" borderId="19" xfId="63" applyFont="1" applyFill="1" applyBorder="1" applyAlignment="1">
      <alignment horizontal="center" vertical="center"/>
    </xf>
    <xf numFmtId="0" fontId="12" fillId="25" borderId="0" xfId="62" applyFont="1" applyFill="1" applyBorder="1" applyAlignment="1">
      <alignment horizontal="center"/>
    </xf>
    <xf numFmtId="0" fontId="3" fillId="25" borderId="0" xfId="70" applyFill="1"/>
    <xf numFmtId="0" fontId="3" fillId="25" borderId="18" xfId="70" applyFill="1" applyBorder="1" applyAlignment="1">
      <alignment horizontal="left"/>
    </xf>
    <xf numFmtId="0" fontId="4" fillId="25" borderId="18" xfId="70" applyFont="1" applyFill="1" applyBorder="1"/>
    <xf numFmtId="0" fontId="4" fillId="0" borderId="18" xfId="70" applyFont="1" applyBorder="1"/>
    <xf numFmtId="0" fontId="3" fillId="25" borderId="18" xfId="70" applyFill="1" applyBorder="1"/>
    <xf numFmtId="0" fontId="3" fillId="0" borderId="0" xfId="70"/>
    <xf numFmtId="0" fontId="9" fillId="25" borderId="0" xfId="70" applyFont="1" applyFill="1" applyBorder="1" applyAlignment="1">
      <alignment horizontal="left"/>
    </xf>
    <xf numFmtId="0" fontId="4" fillId="25" borderId="0" xfId="70" applyFont="1" applyFill="1" applyBorder="1"/>
    <xf numFmtId="0" fontId="13" fillId="25" borderId="0" xfId="70" applyFont="1" applyFill="1" applyBorder="1"/>
    <xf numFmtId="0" fontId="3" fillId="25" borderId="21" xfId="70" applyFill="1" applyBorder="1"/>
    <xf numFmtId="0" fontId="3" fillId="25" borderId="0" xfId="70" applyFill="1" applyBorder="1"/>
    <xf numFmtId="0" fontId="6" fillId="25" borderId="19" xfId="70" applyFont="1" applyFill="1" applyBorder="1"/>
    <xf numFmtId="0" fontId="3" fillId="25" borderId="0" xfId="70" applyFill="1" applyAlignment="1">
      <alignment vertical="center"/>
    </xf>
    <xf numFmtId="0" fontId="3" fillId="25" borderId="0" xfId="70" applyFill="1" applyBorder="1" applyAlignment="1">
      <alignment vertical="center"/>
    </xf>
    <xf numFmtId="0" fontId="3" fillId="0" borderId="0" xfId="70" applyAlignment="1">
      <alignment vertical="center"/>
    </xf>
    <xf numFmtId="0" fontId="11" fillId="25" borderId="0" xfId="70" applyFont="1" applyFill="1" applyBorder="1"/>
    <xf numFmtId="0" fontId="4" fillId="0" borderId="0" xfId="70" applyFont="1"/>
    <xf numFmtId="0" fontId="12" fillId="25" borderId="0" xfId="70" applyFont="1" applyFill="1" applyBorder="1" applyAlignment="1"/>
    <xf numFmtId="0" fontId="12" fillId="25" borderId="0" xfId="70" applyFont="1" applyFill="1" applyBorder="1" applyAlignment="1">
      <alignment horizontal="center"/>
    </xf>
    <xf numFmtId="0" fontId="11" fillId="25" borderId="0" xfId="70" applyFont="1" applyFill="1" applyBorder="1" applyAlignment="1">
      <alignment vertical="center"/>
    </xf>
    <xf numFmtId="0" fontId="31" fillId="25" borderId="0" xfId="70" applyFont="1" applyFill="1"/>
    <xf numFmtId="0" fontId="31" fillId="25" borderId="0" xfId="70" applyFont="1" applyFill="1" applyBorder="1"/>
    <xf numFmtId="3" fontId="34" fillId="25" borderId="0" xfId="70" applyNumberFormat="1" applyFont="1" applyFill="1" applyBorder="1" applyAlignment="1">
      <alignment horizontal="right"/>
    </xf>
    <xf numFmtId="0" fontId="31" fillId="0" borderId="0" xfId="70" applyFont="1"/>
    <xf numFmtId="0" fontId="12" fillId="25" borderId="0" xfId="70" applyFont="1" applyFill="1" applyBorder="1"/>
    <xf numFmtId="0" fontId="13" fillId="25" borderId="0" xfId="70" applyFont="1" applyFill="1" applyBorder="1" applyAlignment="1">
      <alignment horizontal="left" indent="2"/>
    </xf>
    <xf numFmtId="3" fontId="13" fillId="26" borderId="0" xfId="70" applyNumberFormat="1" applyFont="1" applyFill="1"/>
    <xf numFmtId="0" fontId="13" fillId="25" borderId="0" xfId="70" applyFont="1" applyFill="1" applyBorder="1" applyAlignment="1">
      <alignment horizontal="right"/>
    </xf>
    <xf numFmtId="0" fontId="33" fillId="25" borderId="19" xfId="70" applyFont="1" applyFill="1" applyBorder="1"/>
    <xf numFmtId="0" fontId="13" fillId="26" borderId="0" xfId="70" applyFont="1" applyFill="1" applyBorder="1"/>
    <xf numFmtId="0" fontId="3" fillId="0" borderId="0" xfId="70" applyFill="1"/>
    <xf numFmtId="0" fontId="3" fillId="25" borderId="0" xfId="70" applyFill="1" applyAlignment="1">
      <alignment vertical="top"/>
    </xf>
    <xf numFmtId="0" fontId="3" fillId="25" borderId="0" xfId="70" applyFill="1" applyBorder="1" applyAlignment="1">
      <alignment vertical="top"/>
    </xf>
    <xf numFmtId="0" fontId="6" fillId="25" borderId="19" xfId="70" applyFont="1" applyFill="1" applyBorder="1" applyAlignment="1">
      <alignment vertical="top"/>
    </xf>
    <xf numFmtId="0" fontId="54" fillId="25" borderId="0" xfId="70" applyFont="1" applyFill="1" applyBorder="1" applyAlignment="1">
      <alignment vertical="top" wrapText="1"/>
    </xf>
    <xf numFmtId="0" fontId="3" fillId="0" borderId="0" xfId="70" applyAlignment="1">
      <alignment vertical="top"/>
    </xf>
    <xf numFmtId="0" fontId="54" fillId="25" borderId="0" xfId="70" applyFont="1" applyFill="1" applyBorder="1" applyAlignment="1">
      <alignment wrapText="1"/>
    </xf>
    <xf numFmtId="0" fontId="12" fillId="25" borderId="0" xfId="70" applyFont="1" applyFill="1" applyBorder="1" applyAlignment="1">
      <alignment horizontal="right"/>
    </xf>
    <xf numFmtId="0" fontId="3" fillId="25" borderId="0" xfId="70" applyFill="1" applyAlignment="1"/>
    <xf numFmtId="0" fontId="3" fillId="25" borderId="0" xfId="70" applyFill="1" applyBorder="1" applyAlignment="1"/>
    <xf numFmtId="3" fontId="85" fillId="26" borderId="0" xfId="70" applyNumberFormat="1" applyFont="1" applyFill="1" applyBorder="1" applyAlignment="1">
      <alignment horizontal="right"/>
    </xf>
    <xf numFmtId="0" fontId="6" fillId="25" borderId="19" xfId="70" applyFont="1" applyFill="1" applyBorder="1" applyAlignment="1"/>
    <xf numFmtId="0" fontId="3" fillId="0" borderId="0" xfId="70" applyAlignment="1"/>
    <xf numFmtId="0" fontId="6" fillId="25" borderId="19" xfId="70" applyFont="1" applyFill="1" applyBorder="1" applyAlignment="1">
      <alignment vertical="center"/>
    </xf>
    <xf numFmtId="3" fontId="118" fillId="26" borderId="0" xfId="70" applyNumberFormat="1" applyFont="1" applyFill="1" applyBorder="1" applyAlignment="1">
      <alignment horizontal="right"/>
    </xf>
    <xf numFmtId="4" fontId="13" fillId="26" borderId="0" xfId="70" applyNumberFormat="1" applyFont="1" applyFill="1" applyBorder="1" applyAlignment="1">
      <alignment horizontal="right"/>
    </xf>
    <xf numFmtId="0" fontId="11" fillId="26" borderId="0" xfId="70" applyFont="1" applyFill="1" applyBorder="1"/>
    <xf numFmtId="0" fontId="12" fillId="26" borderId="0" xfId="70" applyFont="1" applyFill="1" applyBorder="1" applyAlignment="1">
      <alignment horizontal="right"/>
    </xf>
    <xf numFmtId="0" fontId="30" fillId="25" borderId="0" xfId="70" applyFont="1" applyFill="1" applyBorder="1" applyAlignment="1">
      <alignment vertical="center"/>
    </xf>
    <xf numFmtId="0" fontId="88" fillId="25" borderId="0" xfId="70" applyFont="1" applyFill="1" applyBorder="1" applyAlignment="1">
      <alignment horizontal="left" vertical="center"/>
    </xf>
    <xf numFmtId="0" fontId="15" fillId="39" borderId="19" xfId="70" applyFont="1" applyFill="1" applyBorder="1" applyAlignment="1">
      <alignment horizontal="center" vertical="center"/>
    </xf>
    <xf numFmtId="0" fontId="13" fillId="0" borderId="0" xfId="70" applyFont="1"/>
    <xf numFmtId="0" fontId="3" fillId="0" borderId="0" xfId="62" applyBorder="1"/>
    <xf numFmtId="164" fontId="13" fillId="27" borderId="0" xfId="40" applyNumberFormat="1" applyFont="1" applyFill="1" applyBorder="1" applyAlignment="1">
      <alignment horizontal="center" wrapText="1"/>
    </xf>
    <xf numFmtId="0" fontId="3" fillId="26" borderId="0" xfId="71" applyFill="1" applyBorder="1"/>
    <xf numFmtId="0" fontId="3" fillId="25" borderId="21" xfId="72" applyFill="1" applyBorder="1"/>
    <xf numFmtId="0" fontId="3" fillId="25" borderId="19" xfId="72" applyFill="1" applyBorder="1"/>
    <xf numFmtId="0" fontId="58" fillId="0" borderId="0" xfId="70" applyFont="1"/>
    <xf numFmtId="0" fontId="3" fillId="25" borderId="22" xfId="70" applyFill="1" applyBorder="1"/>
    <xf numFmtId="0" fontId="12" fillId="26" borderId="11" xfId="70" applyFont="1" applyFill="1" applyBorder="1" applyAlignment="1">
      <alignment horizontal="center"/>
    </xf>
    <xf numFmtId="0" fontId="3" fillId="26" borderId="0" xfId="70" applyFill="1" applyBorder="1"/>
    <xf numFmtId="0" fontId="12" fillId="24" borderId="0" xfId="40" applyFont="1" applyFill="1" applyBorder="1" applyAlignment="1">
      <alignment vertical="center"/>
    </xf>
    <xf numFmtId="164" fontId="17" fillId="25" borderId="0" xfId="40" applyNumberFormat="1" applyFont="1" applyFill="1" applyBorder="1" applyAlignment="1">
      <alignment horizontal="right" vertical="center" wrapText="1"/>
    </xf>
    <xf numFmtId="164" fontId="17" fillId="26" borderId="0" xfId="40" applyNumberFormat="1" applyFont="1" applyFill="1" applyBorder="1" applyAlignment="1">
      <alignment horizontal="right" vertical="center" wrapText="1"/>
    </xf>
    <xf numFmtId="0" fontId="12" fillId="24" borderId="0" xfId="40" applyFont="1" applyFill="1" applyBorder="1" applyAlignment="1">
      <alignment horizontal="justify" vertical="center"/>
    </xf>
    <xf numFmtId="0" fontId="86" fillId="25" borderId="0" xfId="70" applyFont="1" applyFill="1" applyBorder="1"/>
    <xf numFmtId="3" fontId="3" fillId="0" borderId="0" xfId="70" applyNumberFormat="1"/>
    <xf numFmtId="165" fontId="3" fillId="0" borderId="0" xfId="70" applyNumberFormat="1"/>
    <xf numFmtId="0" fontId="12" fillId="27" borderId="0" xfId="40" applyFont="1" applyFill="1" applyBorder="1" applyAlignment="1">
      <alignment horizontal="left"/>
    </xf>
    <xf numFmtId="0" fontId="14" fillId="25" borderId="0" xfId="70" applyFont="1" applyFill="1" applyBorder="1"/>
    <xf numFmtId="0" fontId="17" fillId="27" borderId="0" xfId="40" applyFont="1" applyFill="1" applyBorder="1" applyAlignment="1">
      <alignment horizontal="left" indent="1"/>
    </xf>
    <xf numFmtId="0" fontId="12" fillId="26" borderId="0" xfId="70" applyFont="1" applyFill="1" applyBorder="1" applyAlignment="1">
      <alignment horizontal="left"/>
    </xf>
    <xf numFmtId="0" fontId="3" fillId="0" borderId="0" xfId="70" applyBorder="1"/>
    <xf numFmtId="0" fontId="3" fillId="25" borderId="20" xfId="70" applyFill="1" applyBorder="1"/>
    <xf numFmtId="0" fontId="13" fillId="27" borderId="0" xfId="40" applyFont="1" applyFill="1" applyBorder="1" applyAlignment="1">
      <alignment horizontal="left"/>
    </xf>
    <xf numFmtId="0" fontId="17" fillId="25" borderId="0" xfId="70" applyFont="1" applyFill="1" applyBorder="1" applyAlignment="1">
      <alignment horizontal="left"/>
    </xf>
    <xf numFmtId="0" fontId="17" fillId="26" borderId="0" xfId="70" applyFont="1" applyFill="1" applyBorder="1" applyAlignment="1">
      <alignment horizontal="right"/>
    </xf>
    <xf numFmtId="167" fontId="99" fillId="26" borderId="0" xfId="40" applyNumberFormat="1" applyFont="1" applyFill="1" applyBorder="1" applyAlignment="1">
      <alignment horizontal="right" wrapText="1"/>
    </xf>
    <xf numFmtId="0" fontId="30" fillId="25" borderId="0" xfId="70" applyFont="1" applyFill="1" applyBorder="1"/>
    <xf numFmtId="0" fontId="0" fillId="26" borderId="0" xfId="0" applyFill="1"/>
    <xf numFmtId="0" fontId="15" fillId="31" borderId="54" xfId="52" applyFont="1" applyFill="1" applyBorder="1" applyAlignment="1">
      <alignment horizontal="center" vertical="center"/>
    </xf>
    <xf numFmtId="0" fontId="12" fillId="25" borderId="11" xfId="62" applyFont="1" applyFill="1" applyBorder="1" applyAlignment="1">
      <alignment horizontal="center"/>
    </xf>
    <xf numFmtId="0" fontId="13" fillId="25" borderId="0" xfId="62" applyFont="1" applyFill="1" applyBorder="1" applyAlignment="1">
      <alignment horizontal="left" indent="1"/>
    </xf>
    <xf numFmtId="0" fontId="85" fillId="25" borderId="0" xfId="62" applyFont="1" applyFill="1" applyBorder="1" applyAlignment="1">
      <alignment horizontal="left"/>
    </xf>
    <xf numFmtId="0" fontId="10" fillId="25" borderId="0" xfId="70" applyFont="1" applyFill="1" applyBorder="1" applyAlignment="1">
      <alignment horizontal="right"/>
    </xf>
    <xf numFmtId="0" fontId="56" fillId="25" borderId="0" xfId="70" applyFont="1" applyFill="1"/>
    <xf numFmtId="0" fontId="56" fillId="25" borderId="20" xfId="70" applyFont="1" applyFill="1" applyBorder="1"/>
    <xf numFmtId="1" fontId="99" fillId="26" borderId="0" xfId="70" applyNumberFormat="1" applyFont="1" applyFill="1" applyBorder="1" applyAlignment="1">
      <alignment horizontal="right"/>
    </xf>
    <xf numFmtId="0" fontId="56" fillId="25" borderId="0" xfId="70" applyFont="1" applyFill="1" applyBorder="1"/>
    <xf numFmtId="0" fontId="56" fillId="0" borderId="0" xfId="70" applyFont="1"/>
    <xf numFmtId="0" fontId="14" fillId="25" borderId="0" xfId="70" applyFont="1" applyFill="1"/>
    <xf numFmtId="0" fontId="14" fillId="25" borderId="20" xfId="70" applyFont="1" applyFill="1" applyBorder="1"/>
    <xf numFmtId="1" fontId="17" fillId="26" borderId="0" xfId="70" applyNumberFormat="1" applyFont="1" applyFill="1" applyBorder="1" applyAlignment="1">
      <alignment horizontal="right"/>
    </xf>
    <xf numFmtId="0" fontId="14" fillId="0" borderId="0" xfId="70" applyFont="1"/>
    <xf numFmtId="0" fontId="13" fillId="26" borderId="0" xfId="70" applyFont="1" applyFill="1" applyBorder="1" applyAlignment="1">
      <alignment horizontal="left"/>
    </xf>
    <xf numFmtId="0" fontId="58" fillId="25" borderId="0" xfId="70" applyFont="1" applyFill="1"/>
    <xf numFmtId="0" fontId="89" fillId="25" borderId="20" xfId="70" applyFont="1" applyFill="1" applyBorder="1"/>
    <xf numFmtId="0" fontId="94" fillId="25" borderId="0" xfId="70" applyFont="1" applyFill="1" applyBorder="1" applyAlignment="1">
      <alignment horizontal="left"/>
    </xf>
    <xf numFmtId="0" fontId="30" fillId="25" borderId="0" xfId="70" applyFont="1" applyFill="1"/>
    <xf numFmtId="0" fontId="97" fillId="25" borderId="20" xfId="70" applyFont="1" applyFill="1" applyBorder="1"/>
    <xf numFmtId="3" fontId="99" fillId="26" borderId="0" xfId="70" applyNumberFormat="1" applyFont="1" applyFill="1" applyBorder="1" applyAlignment="1">
      <alignment horizontal="right"/>
    </xf>
    <xf numFmtId="0" fontId="30" fillId="0" borderId="0" xfId="70" applyFont="1"/>
    <xf numFmtId="3" fontId="17" fillId="26" borderId="0" xfId="70" applyNumberFormat="1" applyFont="1" applyFill="1" applyBorder="1" applyAlignment="1">
      <alignment horizontal="right"/>
    </xf>
    <xf numFmtId="3" fontId="6" fillId="25" borderId="0" xfId="70" applyNumberFormat="1" applyFont="1" applyFill="1" applyBorder="1"/>
    <xf numFmtId="0" fontId="86" fillId="25" borderId="20" xfId="70" applyFont="1" applyFill="1" applyBorder="1"/>
    <xf numFmtId="167" fontId="99" fillId="26" borderId="0" xfId="70" applyNumberFormat="1" applyFont="1" applyFill="1" applyBorder="1" applyAlignment="1">
      <alignment horizontal="right"/>
    </xf>
    <xf numFmtId="0" fontId="29" fillId="25" borderId="0" xfId="70" applyFont="1" applyFill="1" applyBorder="1" applyAlignment="1">
      <alignment horizontal="left"/>
    </xf>
    <xf numFmtId="1" fontId="13" fillId="25" borderId="0" xfId="70" applyNumberFormat="1" applyFont="1" applyFill="1" applyBorder="1" applyAlignment="1">
      <alignment horizontal="left" indent="1"/>
    </xf>
    <xf numFmtId="1" fontId="13" fillId="28" borderId="0" xfId="70" applyNumberFormat="1" applyFont="1" applyFill="1" applyBorder="1" applyAlignment="1">
      <alignment horizontal="left" indent="1"/>
    </xf>
    <xf numFmtId="165" fontId="17" fillId="26" borderId="0" xfId="70" applyNumberFormat="1" applyFont="1" applyFill="1" applyBorder="1" applyAlignment="1">
      <alignment horizontal="right"/>
    </xf>
    <xf numFmtId="0" fontId="30" fillId="25" borderId="0" xfId="70" applyFont="1" applyFill="1" applyBorder="1" applyAlignment="1"/>
    <xf numFmtId="0" fontId="58" fillId="25" borderId="0" xfId="70" applyFont="1" applyFill="1" applyBorder="1" applyAlignment="1"/>
    <xf numFmtId="0" fontId="3" fillId="26" borderId="20" xfId="70" applyFill="1" applyBorder="1"/>
    <xf numFmtId="0" fontId="17" fillId="26" borderId="0" xfId="70" applyFont="1" applyFill="1" applyBorder="1"/>
    <xf numFmtId="0" fontId="60" fillId="26" borderId="0" xfId="70" applyFont="1" applyFill="1" applyBorder="1" applyAlignment="1"/>
    <xf numFmtId="0" fontId="30" fillId="26" borderId="0" xfId="70" applyFont="1" applyFill="1" applyBorder="1"/>
    <xf numFmtId="0" fontId="17" fillId="26" borderId="0" xfId="70" applyFont="1" applyFill="1" applyBorder="1" applyAlignment="1">
      <alignment horizontal="left" wrapText="1"/>
    </xf>
    <xf numFmtId="0" fontId="6" fillId="26" borderId="0" xfId="70" applyFont="1" applyFill="1" applyBorder="1"/>
    <xf numFmtId="0" fontId="58" fillId="26" borderId="0" xfId="70" applyFont="1" applyFill="1" applyBorder="1"/>
    <xf numFmtId="0" fontId="12" fillId="26" borderId="0" xfId="70" applyFont="1" applyFill="1" applyBorder="1" applyAlignment="1">
      <alignment horizontal="center"/>
    </xf>
    <xf numFmtId="0" fontId="12" fillId="26" borderId="0" xfId="70" applyFont="1" applyFill="1" applyBorder="1" applyAlignment="1"/>
    <xf numFmtId="0" fontId="19" fillId="26" borderId="0" xfId="70" applyFont="1" applyFill="1" applyBorder="1" applyAlignment="1">
      <alignment horizontal="left"/>
    </xf>
    <xf numFmtId="0" fontId="11" fillId="25" borderId="0" xfId="70" applyFont="1" applyFill="1"/>
    <xf numFmtId="0" fontId="11" fillId="26" borderId="20" xfId="70" applyFont="1" applyFill="1" applyBorder="1"/>
    <xf numFmtId="0" fontId="12" fillId="26" borderId="0" xfId="70" applyFont="1" applyFill="1" applyBorder="1" applyAlignment="1">
      <alignment horizontal="left" indent="1"/>
    </xf>
    <xf numFmtId="0" fontId="11" fillId="0" borderId="0" xfId="70" applyFont="1"/>
    <xf numFmtId="165" fontId="11" fillId="0" borderId="0" xfId="70" applyNumberFormat="1" applyFont="1"/>
    <xf numFmtId="167" fontId="13" fillId="26" borderId="0" xfId="70" applyNumberFormat="1" applyFont="1" applyFill="1" applyBorder="1" applyAlignment="1">
      <alignment horizontal="center"/>
    </xf>
    <xf numFmtId="165" fontId="10" fillId="26" borderId="0" xfId="70" applyNumberFormat="1" applyFont="1" applyFill="1" applyBorder="1" applyAlignment="1">
      <alignment horizontal="center"/>
    </xf>
    <xf numFmtId="0" fontId="14" fillId="26" borderId="20" xfId="70" applyFont="1" applyFill="1" applyBorder="1"/>
    <xf numFmtId="0" fontId="13" fillId="26" borderId="20" xfId="70" applyFont="1" applyFill="1" applyBorder="1"/>
    <xf numFmtId="0" fontId="4" fillId="26" borderId="0" xfId="70" applyFont="1" applyFill="1" applyBorder="1" applyAlignment="1">
      <alignment horizontal="center" wrapText="1"/>
    </xf>
    <xf numFmtId="0" fontId="4" fillId="26" borderId="0" xfId="70" applyFont="1" applyFill="1" applyBorder="1"/>
    <xf numFmtId="0" fontId="10" fillId="26" borderId="0" xfId="70" applyFont="1" applyFill="1" applyBorder="1" applyAlignment="1">
      <alignment horizontal="left" indent="1"/>
    </xf>
    <xf numFmtId="0" fontId="4" fillId="26" borderId="20" xfId="70" applyFont="1" applyFill="1" applyBorder="1"/>
    <xf numFmtId="0" fontId="100" fillId="26" borderId="0" xfId="70" applyFont="1" applyFill="1" applyBorder="1" applyAlignment="1">
      <alignment horizontal="left"/>
    </xf>
    <xf numFmtId="49" fontId="13" fillId="25" borderId="0" xfId="70" applyNumberFormat="1" applyFont="1" applyFill="1" applyBorder="1" applyAlignment="1">
      <alignment horizontal="right"/>
    </xf>
    <xf numFmtId="0" fontId="15" fillId="25" borderId="0" xfId="70" applyFont="1" applyFill="1" applyBorder="1" applyAlignment="1">
      <alignment horizontal="center" vertical="center"/>
    </xf>
    <xf numFmtId="0" fontId="3" fillId="0" borderId="0" xfId="70" applyFill="1" applyBorder="1"/>
    <xf numFmtId="0" fontId="13" fillId="0" borderId="0" xfId="70" applyFont="1" applyFill="1" applyBorder="1" applyAlignment="1">
      <alignment horizontal="left"/>
    </xf>
    <xf numFmtId="0" fontId="10" fillId="25" borderId="23" xfId="70" applyFont="1" applyFill="1" applyBorder="1" applyAlignment="1">
      <alignment horizontal="left"/>
    </xf>
    <xf numFmtId="0" fontId="10" fillId="25" borderId="22" xfId="70" applyFont="1" applyFill="1" applyBorder="1" applyAlignment="1">
      <alignment horizontal="left"/>
    </xf>
    <xf numFmtId="0" fontId="6" fillId="25" borderId="0" xfId="70" applyFont="1" applyFill="1" applyBorder="1"/>
    <xf numFmtId="0" fontId="69" fillId="0" borderId="0" xfId="0" applyFont="1"/>
    <xf numFmtId="0" fontId="72" fillId="25" borderId="0" xfId="0" applyFont="1" applyFill="1" applyBorder="1"/>
    <xf numFmtId="0" fontId="91" fillId="25" borderId="0" xfId="0" applyFont="1" applyFill="1" applyBorder="1" applyAlignment="1">
      <alignment horizontal="left" vertical="center"/>
    </xf>
    <xf numFmtId="0" fontId="0" fillId="25" borderId="21" xfId="0" applyFill="1" applyBorder="1"/>
    <xf numFmtId="0" fontId="6" fillId="25" borderId="19" xfId="0" applyFont="1" applyFill="1" applyBorder="1"/>
    <xf numFmtId="0" fontId="0" fillId="26" borderId="0" xfId="0" applyFill="1" applyBorder="1" applyAlignment="1">
      <alignment vertical="justify" wrapText="1"/>
    </xf>
    <xf numFmtId="0" fontId="56" fillId="25" borderId="0" xfId="0" applyFont="1" applyFill="1"/>
    <xf numFmtId="0" fontId="56" fillId="25" borderId="0" xfId="0" applyFont="1" applyFill="1" applyBorder="1"/>
    <xf numFmtId="0" fontId="56" fillId="0" borderId="0" xfId="0" applyFont="1"/>
    <xf numFmtId="2" fontId="17" fillId="26" borderId="0" xfId="0" applyNumberFormat="1" applyFont="1" applyFill="1" applyBorder="1" applyAlignment="1">
      <alignment horizontal="right"/>
    </xf>
    <xf numFmtId="4" fontId="56" fillId="0" borderId="0" xfId="0" applyNumberFormat="1" applyFont="1"/>
    <xf numFmtId="0" fontId="0" fillId="0" borderId="0" xfId="0" applyAlignment="1"/>
    <xf numFmtId="0" fontId="17" fillId="26" borderId="0" xfId="0" applyFont="1" applyFill="1" applyBorder="1" applyAlignment="1">
      <alignment horizontal="right"/>
    </xf>
    <xf numFmtId="164" fontId="17" fillId="25" borderId="0" xfId="0" applyNumberFormat="1" applyFont="1" applyFill="1" applyBorder="1" applyAlignment="1">
      <alignment horizontal="right"/>
    </xf>
    <xf numFmtId="0" fontId="116" fillId="26" borderId="16" xfId="0" applyFont="1" applyFill="1" applyBorder="1" applyAlignment="1">
      <alignment vertical="center"/>
    </xf>
    <xf numFmtId="0" fontId="116" fillId="26" borderId="17" xfId="0" applyFont="1" applyFill="1" applyBorder="1" applyAlignment="1">
      <alignment vertical="center"/>
    </xf>
    <xf numFmtId="164" fontId="99" fillId="25" borderId="0" xfId="0" applyNumberFormat="1" applyFont="1" applyFill="1" applyBorder="1" applyAlignment="1">
      <alignment horizontal="right"/>
    </xf>
    <xf numFmtId="164" fontId="9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6" fillId="25" borderId="0" xfId="0" applyFont="1" applyFill="1" applyBorder="1" applyAlignment="1"/>
    <xf numFmtId="0" fontId="69" fillId="25" borderId="0" xfId="0" applyFont="1" applyFill="1" applyAlignment="1"/>
    <xf numFmtId="0" fontId="69" fillId="25" borderId="20" xfId="0" applyFont="1" applyFill="1" applyBorder="1" applyAlignment="1"/>
    <xf numFmtId="0" fontId="99" fillId="25" borderId="0" xfId="0" applyFont="1" applyFill="1" applyBorder="1" applyAlignment="1"/>
    <xf numFmtId="0" fontId="99" fillId="26" borderId="0" xfId="0" applyFont="1" applyFill="1" applyBorder="1" applyAlignment="1"/>
    <xf numFmtId="0" fontId="87" fillId="25" borderId="0" xfId="0" applyFont="1" applyFill="1" applyBorder="1" applyAlignment="1"/>
    <xf numFmtId="0" fontId="69" fillId="0" borderId="0" xfId="0" applyFont="1" applyAlignment="1"/>
    <xf numFmtId="0" fontId="72"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0" fillId="25" borderId="0" xfId="0" applyFont="1" applyFill="1" applyBorder="1"/>
    <xf numFmtId="0" fontId="117" fillId="26" borderId="16" xfId="0" applyFont="1" applyFill="1" applyBorder="1" applyAlignment="1">
      <alignment vertical="center"/>
    </xf>
    <xf numFmtId="0" fontId="117" fillId="26" borderId="17" xfId="0" applyFont="1" applyFill="1" applyBorder="1" applyAlignment="1">
      <alignment vertical="center"/>
    </xf>
    <xf numFmtId="0" fontId="10" fillId="26" borderId="0" xfId="0" applyFont="1" applyFill="1" applyBorder="1"/>
    <xf numFmtId="0" fontId="80" fillId="25" borderId="0" xfId="0" applyFont="1" applyFill="1" applyBorder="1" applyAlignment="1">
      <alignment vertical="center"/>
    </xf>
    <xf numFmtId="0" fontId="57" fillId="25" borderId="0" xfId="0" applyFont="1" applyFill="1" applyBorder="1"/>
    <xf numFmtId="0" fontId="22" fillId="25" borderId="0" xfId="0" applyFont="1" applyFill="1" applyBorder="1"/>
    <xf numFmtId="164" fontId="13"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3" fillId="26" borderId="0" xfId="62" applyNumberFormat="1" applyFont="1" applyFill="1" applyBorder="1" applyAlignment="1">
      <alignment horizontal="right" indent="1"/>
    </xf>
    <xf numFmtId="167" fontId="85" fillId="27" borderId="0" xfId="40" applyNumberFormat="1" applyFont="1" applyFill="1" applyBorder="1" applyAlignment="1">
      <alignment horizontal="right" wrapText="1" indent="1"/>
    </xf>
    <xf numFmtId="167" fontId="13" fillId="27" borderId="0" xfId="40" applyNumberFormat="1" applyFont="1" applyFill="1" applyBorder="1" applyAlignment="1">
      <alignment horizontal="right" wrapText="1" indent="1"/>
    </xf>
    <xf numFmtId="165" fontId="85" fillId="27" borderId="0" xfId="58" applyNumberFormat="1" applyFont="1" applyFill="1" applyBorder="1" applyAlignment="1">
      <alignment horizontal="right" wrapText="1" indent="1"/>
    </xf>
    <xf numFmtId="2" fontId="13" fillId="27" borderId="0" xfId="40" applyNumberFormat="1" applyFont="1" applyFill="1" applyBorder="1" applyAlignment="1">
      <alignment horizontal="right" wrapText="1" indent="1"/>
    </xf>
    <xf numFmtId="0" fontId="17" fillId="25" borderId="0" xfId="62" applyFont="1" applyFill="1" applyBorder="1" applyAlignment="1">
      <alignment horizontal="right"/>
    </xf>
    <xf numFmtId="0" fontId="3" fillId="25" borderId="0" xfId="62" applyFill="1" applyBorder="1" applyAlignment="1">
      <alignment vertical="top"/>
    </xf>
    <xf numFmtId="0" fontId="17" fillId="24" borderId="0" xfId="40" applyFont="1" applyFill="1" applyBorder="1" applyAlignment="1">
      <alignment vertical="top"/>
    </xf>
    <xf numFmtId="0" fontId="70" fillId="0" borderId="0" xfId="51" applyFont="1" applyAlignment="1">
      <alignment horizontal="left"/>
    </xf>
    <xf numFmtId="0" fontId="3" fillId="25" borderId="20" xfId="70" applyFill="1" applyBorder="1" applyAlignment="1">
      <alignment vertical="center"/>
    </xf>
    <xf numFmtId="0" fontId="12" fillId="25" borderId="0" xfId="70" applyFont="1" applyFill="1" applyBorder="1" applyAlignment="1">
      <alignment vertical="center"/>
    </xf>
    <xf numFmtId="0" fontId="12" fillId="25" borderId="0" xfId="62" applyFont="1" applyFill="1" applyBorder="1" applyAlignment="1">
      <alignment horizontal="left" indent="1"/>
    </xf>
    <xf numFmtId="167" fontId="13" fillId="27" borderId="0" xfId="40" applyNumberFormat="1" applyFont="1" applyFill="1" applyBorder="1" applyAlignment="1">
      <alignment horizontal="center" wrapText="1"/>
    </xf>
    <xf numFmtId="0" fontId="13" fillId="25" borderId="0" xfId="70" applyFont="1" applyFill="1" applyBorder="1" applyAlignment="1">
      <alignment horizontal="left"/>
    </xf>
    <xf numFmtId="0" fontId="3" fillId="26" borderId="0" xfId="70" applyFill="1"/>
    <xf numFmtId="0" fontId="17" fillId="25" borderId="0" xfId="70" applyFont="1" applyFill="1" applyBorder="1" applyAlignment="1">
      <alignment horizontal="right"/>
    </xf>
    <xf numFmtId="0" fontId="3" fillId="0" borderId="18" xfId="70" applyFill="1" applyBorder="1"/>
    <xf numFmtId="0" fontId="50" fillId="25" borderId="0" xfId="70" applyFont="1" applyFill="1" applyBorder="1" applyAlignment="1">
      <alignment horizontal="left"/>
    </xf>
    <xf numFmtId="0" fontId="3" fillId="0" borderId="0" xfId="70" applyAlignment="1">
      <alignment horizontal="center"/>
    </xf>
    <xf numFmtId="0" fontId="3" fillId="26" borderId="0" xfId="70" applyFill="1" applyBorder="1" applyAlignment="1">
      <alignment vertical="center"/>
    </xf>
    <xf numFmtId="3" fontId="13" fillId="25" borderId="0" xfId="70" applyNumberFormat="1" applyFont="1" applyFill="1" applyBorder="1" applyAlignment="1">
      <alignment horizontal="right"/>
    </xf>
    <xf numFmtId="0" fontId="4" fillId="25" borderId="0" xfId="70" applyFont="1" applyFill="1" applyAlignment="1">
      <alignment vertical="top"/>
    </xf>
    <xf numFmtId="0" fontId="4" fillId="25" borderId="20" xfId="70" applyFont="1" applyFill="1" applyBorder="1" applyAlignment="1">
      <alignment vertical="top"/>
    </xf>
    <xf numFmtId="0" fontId="4" fillId="25" borderId="0" xfId="70" applyFont="1" applyFill="1" applyBorder="1" applyAlignment="1">
      <alignment vertical="top"/>
    </xf>
    <xf numFmtId="0" fontId="4" fillId="0" borderId="0" xfId="70" applyFont="1" applyAlignment="1">
      <alignment vertical="top"/>
    </xf>
    <xf numFmtId="0" fontId="4" fillId="25" borderId="0" xfId="70" applyFont="1" applyFill="1" applyBorder="1" applyAlignment="1">
      <alignment horizontal="center"/>
    </xf>
    <xf numFmtId="0" fontId="6" fillId="25" borderId="0" xfId="70" applyFont="1" applyFill="1" applyBorder="1" applyAlignment="1">
      <alignment vertical="top"/>
    </xf>
    <xf numFmtId="0" fontId="15" fillId="30" borderId="20" xfId="70" applyFont="1" applyFill="1" applyBorder="1" applyAlignment="1">
      <alignment horizontal="center" vertical="center"/>
    </xf>
    <xf numFmtId="0" fontId="3" fillId="0" borderId="0" xfId="70" applyFill="1" applyAlignment="1">
      <alignment vertical="top"/>
    </xf>
    <xf numFmtId="0" fontId="3" fillId="0" borderId="0" xfId="70" applyFill="1" applyBorder="1" applyAlignment="1">
      <alignment vertical="top"/>
    </xf>
    <xf numFmtId="0" fontId="30" fillId="0" borderId="0" xfId="70" applyFont="1" applyFill="1" applyBorder="1"/>
    <xf numFmtId="0" fontId="6" fillId="0" borderId="0" xfId="70" applyFont="1" applyFill="1" applyBorder="1" applyAlignment="1">
      <alignment vertical="top"/>
    </xf>
    <xf numFmtId="0" fontId="14" fillId="0" borderId="0" xfId="70" applyFont="1" applyFill="1" applyBorder="1"/>
    <xf numFmtId="49" fontId="13" fillId="0" borderId="0" xfId="70" applyNumberFormat="1" applyFont="1" applyFill="1" applyBorder="1" applyAlignment="1">
      <alignment horizontal="right"/>
    </xf>
    <xf numFmtId="0" fontId="110" fillId="36" borderId="0" xfId="68" applyFill="1" applyBorder="1" applyAlignment="1" applyProtection="1"/>
    <xf numFmtId="0" fontId="30" fillId="25" borderId="0" xfId="70" applyFont="1" applyFill="1" applyBorder="1" applyAlignment="1">
      <alignment vertical="top"/>
    </xf>
    <xf numFmtId="0" fontId="13" fillId="25" borderId="0" xfId="70" applyFont="1" applyFill="1" applyBorder="1" applyAlignment="1">
      <alignment vertical="top"/>
    </xf>
    <xf numFmtId="1" fontId="13" fillId="25" borderId="0" xfId="70" applyNumberFormat="1" applyFont="1" applyFill="1" applyBorder="1" applyAlignment="1">
      <alignment vertical="top"/>
    </xf>
    <xf numFmtId="0" fontId="3" fillId="25" borderId="0" xfId="70" applyNumberFormat="1" applyFont="1" applyFill="1" applyBorder="1" applyAlignment="1">
      <alignment vertical="top"/>
    </xf>
    <xf numFmtId="0" fontId="4" fillId="0" borderId="0" xfId="62" applyFont="1" applyAlignment="1">
      <alignment horizontal="right"/>
    </xf>
    <xf numFmtId="0" fontId="17" fillId="25" borderId="0" xfId="62" applyFont="1" applyFill="1" applyBorder="1" applyAlignment="1">
      <alignment horizontal="justify" wrapText="1"/>
    </xf>
    <xf numFmtId="0" fontId="12" fillId="25" borderId="0" xfId="62" applyFont="1" applyFill="1" applyBorder="1" applyAlignment="1">
      <alignment horizontal="left" indent="1"/>
    </xf>
    <xf numFmtId="0" fontId="30" fillId="25" borderId="0" xfId="62" applyFont="1" applyFill="1" applyBorder="1" applyAlignment="1">
      <alignment wrapText="1"/>
    </xf>
    <xf numFmtId="0" fontId="10" fillId="25" borderId="22" xfId="62" applyFont="1" applyFill="1" applyBorder="1" applyAlignment="1">
      <alignment horizontal="left"/>
    </xf>
    <xf numFmtId="0" fontId="62" fillId="25" borderId="19" xfId="0" applyFont="1" applyFill="1" applyBorder="1"/>
    <xf numFmtId="0" fontId="6" fillId="25" borderId="19" xfId="0" applyFont="1" applyFill="1" applyBorder="1" applyAlignment="1"/>
    <xf numFmtId="0" fontId="3" fillId="0" borderId="0" xfId="62" applyFill="1" applyBorder="1"/>
    <xf numFmtId="0" fontId="3" fillId="0" borderId="0" xfId="62" applyFill="1" applyBorder="1" applyAlignment="1"/>
    <xf numFmtId="0" fontId="85" fillId="26" borderId="0" xfId="70" applyFont="1" applyFill="1" applyBorder="1" applyAlignment="1">
      <alignment horizontal="left"/>
    </xf>
    <xf numFmtId="3" fontId="3" fillId="25" borderId="0" xfId="70" applyNumberFormat="1" applyFill="1"/>
    <xf numFmtId="0" fontId="12" fillId="25" borderId="18" xfId="70" applyFont="1" applyFill="1" applyBorder="1" applyAlignment="1"/>
    <xf numFmtId="167" fontId="81" fillId="26" borderId="0" xfId="62" applyNumberFormat="1" applyFont="1" applyFill="1" applyBorder="1" applyAlignment="1">
      <alignment horizontal="center"/>
    </xf>
    <xf numFmtId="167" fontId="13" fillId="26" borderId="0" xfId="62" applyNumberFormat="1" applyFont="1" applyFill="1" applyBorder="1" applyAlignment="1">
      <alignment horizontal="center"/>
    </xf>
    <xf numFmtId="164" fontId="64" fillId="26" borderId="0" xfId="40" applyNumberFormat="1" applyFont="1" applyFill="1" applyBorder="1" applyAlignment="1">
      <alignment horizontal="center" wrapText="1"/>
    </xf>
    <xf numFmtId="165" fontId="104" fillId="26" borderId="0" xfId="70" applyNumberFormat="1" applyFont="1" applyFill="1" applyBorder="1"/>
    <xf numFmtId="165" fontId="10" fillId="26" borderId="0" xfId="70" applyNumberFormat="1" applyFont="1" applyFill="1" applyBorder="1" applyAlignment="1">
      <alignment horizontal="right"/>
    </xf>
    <xf numFmtId="0" fontId="10" fillId="26" borderId="0" xfId="62" applyFont="1" applyFill="1" applyBorder="1" applyAlignment="1">
      <alignment horizontal="left" indent="1"/>
    </xf>
    <xf numFmtId="0" fontId="10" fillId="26" borderId="0" xfId="62" applyFont="1" applyFill="1" applyBorder="1" applyAlignment="1"/>
    <xf numFmtId="0" fontId="82" fillId="26" borderId="0" xfId="62" applyFont="1" applyFill="1" applyBorder="1" applyAlignment="1">
      <alignment horizontal="left" indent="1"/>
    </xf>
    <xf numFmtId="0" fontId="10" fillId="26" borderId="36" xfId="62" applyFont="1" applyFill="1" applyBorder="1" applyAlignment="1">
      <alignment horizontal="left" indent="1"/>
    </xf>
    <xf numFmtId="0" fontId="10" fillId="26" borderId="36" xfId="62" applyFont="1" applyFill="1" applyBorder="1" applyAlignment="1"/>
    <xf numFmtId="165" fontId="13" fillId="26" borderId="0" xfId="70" applyNumberFormat="1" applyFont="1" applyFill="1" applyBorder="1" applyAlignment="1">
      <alignment horizontal="center"/>
    </xf>
    <xf numFmtId="0" fontId="17" fillId="25" borderId="0" xfId="0" applyFont="1" applyFill="1" applyBorder="1" applyAlignment="1">
      <alignment horizontal="right"/>
    </xf>
    <xf numFmtId="0" fontId="12" fillId="25" borderId="11" xfId="0" applyFont="1" applyFill="1" applyBorder="1" applyAlignment="1">
      <alignment horizontal="center"/>
    </xf>
    <xf numFmtId="0" fontId="85" fillId="25" borderId="0" xfId="0" applyFont="1" applyFill="1" applyBorder="1" applyAlignment="1">
      <alignment horizontal="left"/>
    </xf>
    <xf numFmtId="0" fontId="17" fillId="25" borderId="0" xfId="0" applyFont="1" applyFill="1" applyBorder="1" applyAlignment="1">
      <alignment vertical="top"/>
    </xf>
    <xf numFmtId="0" fontId="6" fillId="25" borderId="0" xfId="0" applyFont="1" applyFill="1" applyBorder="1"/>
    <xf numFmtId="0" fontId="13" fillId="25" borderId="0" xfId="0" applyFont="1" applyFill="1" applyBorder="1" applyAlignment="1">
      <alignment horizontal="right"/>
    </xf>
    <xf numFmtId="0" fontId="10" fillId="25" borderId="0" xfId="70" applyFont="1" applyFill="1" applyBorder="1" applyAlignment="1">
      <alignment horizontal="left"/>
    </xf>
    <xf numFmtId="0" fontId="11" fillId="25" borderId="0" xfId="0" applyFont="1" applyFill="1" applyBorder="1"/>
    <xf numFmtId="0" fontId="3" fillId="25" borderId="19" xfId="70" applyFill="1" applyBorder="1"/>
    <xf numFmtId="0" fontId="90" fillId="26" borderId="15" xfId="70" applyFont="1" applyFill="1" applyBorder="1" applyAlignment="1">
      <alignment vertical="center"/>
    </xf>
    <xf numFmtId="0" fontId="116" fillId="26" borderId="16" xfId="70" applyFont="1" applyFill="1" applyBorder="1" applyAlignment="1">
      <alignment vertical="center"/>
    </xf>
    <xf numFmtId="0" fontId="116" fillId="26" borderId="17" xfId="70" applyFont="1" applyFill="1" applyBorder="1" applyAlignment="1">
      <alignment vertical="center"/>
    </xf>
    <xf numFmtId="0" fontId="69" fillId="25" borderId="0" xfId="70" applyFont="1" applyFill="1"/>
    <xf numFmtId="0" fontId="69" fillId="25" borderId="0" xfId="70" applyFont="1" applyFill="1" applyBorder="1"/>
    <xf numFmtId="0" fontId="72" fillId="25" borderId="19" xfId="70" applyFont="1" applyFill="1" applyBorder="1"/>
    <xf numFmtId="0" fontId="69" fillId="0" borderId="0" xfId="70" applyFont="1"/>
    <xf numFmtId="0" fontId="70" fillId="0" borderId="0" xfId="70" applyFont="1"/>
    <xf numFmtId="0" fontId="70" fillId="25" borderId="0" xfId="70" applyFont="1" applyFill="1"/>
    <xf numFmtId="0" fontId="70" fillId="25" borderId="0" xfId="70" applyFont="1" applyFill="1" applyBorder="1"/>
    <xf numFmtId="0" fontId="76" fillId="25" borderId="19" xfId="70" applyFont="1" applyFill="1" applyBorder="1"/>
    <xf numFmtId="0" fontId="70" fillId="26" borderId="0" xfId="70" applyFont="1" applyFill="1"/>
    <xf numFmtId="0" fontId="6" fillId="25" borderId="0" xfId="70" applyFont="1" applyFill="1" applyBorder="1" applyAlignment="1">
      <alignment vertical="center"/>
    </xf>
    <xf numFmtId="0" fontId="3" fillId="0" borderId="0" xfId="70" applyBorder="1" applyAlignment="1">
      <alignment vertical="center"/>
    </xf>
    <xf numFmtId="0" fontId="91" fillId="25" borderId="0" xfId="70" applyFont="1" applyFill="1" applyBorder="1" applyAlignment="1">
      <alignment horizontal="left" vertical="center"/>
    </xf>
    <xf numFmtId="0" fontId="15" fillId="31" borderId="19" xfId="70" applyFont="1" applyFill="1" applyBorder="1" applyAlignment="1">
      <alignment horizontal="center" vertical="center"/>
    </xf>
    <xf numFmtId="3" fontId="4" fillId="25" borderId="22" xfId="70" applyNumberFormat="1" applyFont="1" applyFill="1" applyBorder="1" applyAlignment="1">
      <alignment horizontal="center"/>
    </xf>
    <xf numFmtId="0" fontId="4" fillId="25" borderId="22" xfId="70" applyFont="1" applyFill="1" applyBorder="1" applyAlignment="1">
      <alignment horizontal="center"/>
    </xf>
    <xf numFmtId="3" fontId="4" fillId="25" borderId="0" xfId="70" applyNumberFormat="1" applyFont="1" applyFill="1" applyBorder="1" applyAlignment="1">
      <alignment horizontal="center"/>
    </xf>
    <xf numFmtId="0" fontId="16" fillId="26" borderId="16" xfId="70" applyFont="1" applyFill="1" applyBorder="1" applyAlignment="1">
      <alignment vertical="center"/>
    </xf>
    <xf numFmtId="0" fontId="64" fillId="26" borderId="16" xfId="70" applyFont="1" applyFill="1" applyBorder="1" applyAlignment="1">
      <alignment horizontal="center" vertical="center"/>
    </xf>
    <xf numFmtId="0" fontId="64" fillId="26" borderId="17" xfId="70" applyFont="1" applyFill="1" applyBorder="1" applyAlignment="1">
      <alignment horizontal="center" vertical="center"/>
    </xf>
    <xf numFmtId="0" fontId="16" fillId="25" borderId="0" xfId="70" applyFont="1" applyFill="1" applyBorder="1" applyAlignment="1">
      <alignment vertical="center"/>
    </xf>
    <xf numFmtId="0" fontId="64" fillId="25" borderId="0" xfId="70" applyFont="1" applyFill="1" applyBorder="1" applyAlignment="1">
      <alignment horizontal="center" vertical="center"/>
    </xf>
    <xf numFmtId="0" fontId="86" fillId="25" borderId="0" xfId="70" applyFont="1" applyFill="1"/>
    <xf numFmtId="0" fontId="86" fillId="0" borderId="0" xfId="70" applyFont="1"/>
    <xf numFmtId="0" fontId="86" fillId="0" borderId="0" xfId="70" applyFont="1" applyFill="1"/>
    <xf numFmtId="165" fontId="88" fillId="26" borderId="0" xfId="70" applyNumberFormat="1" applyFont="1" applyFill="1" applyBorder="1" applyAlignment="1">
      <alignment horizontal="right" vertical="center"/>
    </xf>
    <xf numFmtId="165" fontId="13" fillId="26" borderId="0" xfId="70" applyNumberFormat="1" applyFont="1" applyFill="1" applyBorder="1" applyAlignment="1">
      <alignment horizontal="right" vertical="center"/>
    </xf>
    <xf numFmtId="165" fontId="4" fillId="25" borderId="0" xfId="70" applyNumberFormat="1" applyFont="1" applyFill="1" applyBorder="1" applyAlignment="1">
      <alignment horizontal="right" vertical="center"/>
    </xf>
    <xf numFmtId="0" fontId="85" fillId="25" borderId="0" xfId="70" applyFont="1" applyFill="1" applyBorder="1" applyAlignment="1">
      <alignment horizontal="center" vertical="center"/>
    </xf>
    <xf numFmtId="165" fontId="88" fillId="25" borderId="0" xfId="70" applyNumberFormat="1" applyFont="1" applyFill="1" applyBorder="1" applyAlignment="1">
      <alignment horizontal="center" vertical="center"/>
    </xf>
    <xf numFmtId="165" fontId="85" fillId="26" borderId="0" xfId="70" applyNumberFormat="1" applyFont="1" applyFill="1" applyBorder="1" applyAlignment="1">
      <alignment horizontal="right" vertical="center" wrapText="1"/>
    </xf>
    <xf numFmtId="0" fontId="89" fillId="25" borderId="0" xfId="70" applyFont="1" applyFill="1" applyAlignment="1">
      <alignment vertical="center"/>
    </xf>
    <xf numFmtId="0" fontId="89" fillId="25" borderId="20" xfId="70" applyFont="1" applyFill="1" applyBorder="1" applyAlignment="1">
      <alignment vertical="center"/>
    </xf>
    <xf numFmtId="0" fontId="89" fillId="0" borderId="0" xfId="70" applyFont="1" applyFill="1" applyBorder="1" applyAlignment="1">
      <alignment vertical="center"/>
    </xf>
    <xf numFmtId="165" fontId="85" fillId="26" borderId="0" xfId="70" applyNumberFormat="1" applyFont="1" applyFill="1" applyBorder="1" applyAlignment="1">
      <alignment horizontal="right" vertical="center"/>
    </xf>
    <xf numFmtId="0" fontId="89" fillId="0" borderId="0" xfId="70" applyFont="1" applyAlignment="1">
      <alignment vertical="center"/>
    </xf>
    <xf numFmtId="0" fontId="89" fillId="0" borderId="0" xfId="70" applyFont="1" applyFill="1" applyAlignment="1">
      <alignment vertical="center"/>
    </xf>
    <xf numFmtId="49" fontId="13" fillId="25" borderId="0" xfId="70" applyNumberFormat="1" applyFont="1" applyFill="1" applyBorder="1" applyAlignment="1">
      <alignment horizontal="left" indent="1"/>
    </xf>
    <xf numFmtId="165" fontId="4" fillId="25" borderId="0" xfId="70" applyNumberFormat="1" applyFont="1" applyFill="1" applyBorder="1" applyAlignment="1">
      <alignment horizontal="center" vertical="center"/>
    </xf>
    <xf numFmtId="49" fontId="88" fillId="25" borderId="0" xfId="70" applyNumberFormat="1" applyFont="1" applyFill="1" applyBorder="1" applyAlignment="1">
      <alignment horizontal="left" indent="1"/>
    </xf>
    <xf numFmtId="0" fontId="85" fillId="0" borderId="0" xfId="70" applyFont="1"/>
    <xf numFmtId="0" fontId="25" fillId="25" borderId="0" xfId="70" applyFont="1" applyFill="1"/>
    <xf numFmtId="0" fontId="25" fillId="25" borderId="20" xfId="70" applyFont="1" applyFill="1" applyBorder="1"/>
    <xf numFmtId="49" fontId="12" fillId="25" borderId="0" xfId="70" applyNumberFormat="1" applyFont="1" applyFill="1" applyBorder="1" applyAlignment="1">
      <alignment horizontal="left" indent="1"/>
    </xf>
    <xf numFmtId="0" fontId="25" fillId="0" borderId="0" xfId="70" applyFont="1"/>
    <xf numFmtId="0" fontId="25" fillId="0" borderId="0" xfId="70" applyFont="1" applyFill="1"/>
    <xf numFmtId="0" fontId="85" fillId="25" borderId="0" xfId="70" applyFont="1" applyFill="1"/>
    <xf numFmtId="0" fontId="85" fillId="25" borderId="20" xfId="70" applyFont="1" applyFill="1" applyBorder="1"/>
    <xf numFmtId="49" fontId="85" fillId="25" borderId="0" xfId="70" applyNumberFormat="1" applyFont="1" applyFill="1" applyBorder="1" applyAlignment="1">
      <alignment horizontal="left" indent="1"/>
    </xf>
    <xf numFmtId="0" fontId="85" fillId="0" borderId="0" xfId="70" applyFont="1" applyFill="1"/>
    <xf numFmtId="0" fontId="69" fillId="25" borderId="20" xfId="70" applyFont="1" applyFill="1" applyBorder="1"/>
    <xf numFmtId="0" fontId="68" fillId="25" borderId="0" xfId="70" applyFont="1" applyFill="1" applyBorder="1" applyAlignment="1">
      <alignment horizontal="left"/>
    </xf>
    <xf numFmtId="0" fontId="68" fillId="25" borderId="0" xfId="70" applyFont="1" applyFill="1" applyBorder="1" applyAlignment="1">
      <alignment horizontal="justify" vertical="center"/>
    </xf>
    <xf numFmtId="165" fontId="68" fillId="25" borderId="0" xfId="70" applyNumberFormat="1" applyFont="1" applyFill="1" applyBorder="1" applyAlignment="1">
      <alignment horizontal="center" vertical="center"/>
    </xf>
    <xf numFmtId="165" fontId="68" fillId="25" borderId="0" xfId="70" applyNumberFormat="1" applyFont="1" applyFill="1" applyBorder="1" applyAlignment="1">
      <alignment horizontal="right" vertical="center" wrapText="1"/>
    </xf>
    <xf numFmtId="0" fontId="15" fillId="31" borderId="20" xfId="70" applyFont="1" applyFill="1" applyBorder="1" applyAlignment="1">
      <alignment horizontal="center" vertical="center"/>
    </xf>
    <xf numFmtId="49" fontId="4" fillId="25" borderId="0" xfId="70" applyNumberFormat="1" applyFont="1" applyFill="1" applyBorder="1" applyAlignment="1">
      <alignment horizontal="center"/>
    </xf>
    <xf numFmtId="49" fontId="13" fillId="25" borderId="0" xfId="70" applyNumberFormat="1" applyFont="1" applyFill="1" applyBorder="1" applyAlignment="1">
      <alignment horizontal="center"/>
    </xf>
    <xf numFmtId="0" fontId="13" fillId="25" borderId="0" xfId="70" applyNumberFormat="1" applyFont="1" applyFill="1" applyBorder="1" applyAlignment="1">
      <alignment horizontal="center"/>
    </xf>
    <xf numFmtId="0" fontId="3" fillId="0" borderId="0" xfId="70" applyFont="1"/>
    <xf numFmtId="3" fontId="3" fillId="0" borderId="0" xfId="70" applyNumberFormat="1" applyFont="1" applyAlignment="1">
      <alignment horizontal="center"/>
    </xf>
    <xf numFmtId="0" fontId="3" fillId="0" borderId="0" xfId="70" applyFont="1" applyAlignment="1">
      <alignment horizontal="center"/>
    </xf>
    <xf numFmtId="3" fontId="3" fillId="0" borderId="0" xfId="70" applyNumberFormat="1" applyAlignment="1">
      <alignment horizontal="center"/>
    </xf>
    <xf numFmtId="0" fontId="31" fillId="25" borderId="0" xfId="70" applyFont="1" applyFill="1" applyAlignment="1">
      <alignment vertical="center"/>
    </xf>
    <xf numFmtId="0" fontId="31" fillId="25" borderId="20" xfId="70" applyFont="1" applyFill="1" applyBorder="1" applyAlignment="1">
      <alignment vertical="center"/>
    </xf>
    <xf numFmtId="0" fontId="85" fillId="25" borderId="0" xfId="70" applyFont="1" applyFill="1" applyBorder="1" applyAlignment="1">
      <alignment horizontal="left" vertical="center"/>
    </xf>
    <xf numFmtId="0" fontId="94" fillId="25" borderId="0" xfId="70" applyFont="1" applyFill="1" applyBorder="1" applyAlignment="1">
      <alignment horizontal="left" vertical="center"/>
    </xf>
    <xf numFmtId="0" fontId="31" fillId="0" borderId="0" xfId="70" applyFont="1" applyAlignment="1">
      <alignment vertical="center"/>
    </xf>
    <xf numFmtId="0" fontId="31" fillId="26" borderId="0" xfId="70" applyFont="1" applyFill="1" applyBorder="1" applyAlignment="1">
      <alignment vertical="center"/>
    </xf>
    <xf numFmtId="0" fontId="33" fillId="26" borderId="0" xfId="70" applyFont="1" applyFill="1" applyBorder="1" applyAlignment="1">
      <alignment vertical="center"/>
    </xf>
    <xf numFmtId="0" fontId="31" fillId="0" borderId="0" xfId="70" applyFont="1" applyBorder="1" applyAlignment="1">
      <alignment vertical="center"/>
    </xf>
    <xf numFmtId="164" fontId="3" fillId="26" borderId="0" xfId="70" applyNumberFormat="1" applyFill="1" applyBorder="1"/>
    <xf numFmtId="0" fontId="14" fillId="25" borderId="0" xfId="70" applyFont="1" applyFill="1" applyBorder="1" applyAlignment="1">
      <alignment vertical="center"/>
    </xf>
    <xf numFmtId="0" fontId="5" fillId="25" borderId="0" xfId="70" applyFont="1" applyFill="1" applyBorder="1" applyAlignment="1">
      <alignment vertical="center"/>
    </xf>
    <xf numFmtId="0" fontId="31" fillId="25" borderId="20" xfId="70" applyFont="1" applyFill="1" applyBorder="1"/>
    <xf numFmtId="0" fontId="33" fillId="25" borderId="0" xfId="70" applyFont="1" applyFill="1" applyBorder="1"/>
    <xf numFmtId="3" fontId="13" fillId="25" borderId="0" xfId="70" applyNumberFormat="1" applyFont="1" applyFill="1" applyBorder="1"/>
    <xf numFmtId="0" fontId="10" fillId="25" borderId="0" xfId="70" applyFont="1" applyFill="1" applyAlignment="1"/>
    <xf numFmtId="0" fontId="10" fillId="25" borderId="20" xfId="70" applyFont="1" applyFill="1" applyBorder="1" applyAlignment="1"/>
    <xf numFmtId="0" fontId="10" fillId="25" borderId="0" xfId="70" applyFont="1" applyFill="1" applyBorder="1" applyAlignment="1"/>
    <xf numFmtId="0" fontId="10" fillId="0" borderId="0" xfId="70" applyFont="1" applyAlignment="1"/>
    <xf numFmtId="3" fontId="4" fillId="25" borderId="0" xfId="70" applyNumberFormat="1" applyFont="1" applyFill="1" applyBorder="1"/>
    <xf numFmtId="0" fontId="3" fillId="0" borderId="20" xfId="70" applyBorder="1"/>
    <xf numFmtId="0" fontId="17" fillId="25" borderId="0" xfId="70" applyFont="1" applyFill="1" applyBorder="1" applyAlignment="1">
      <alignment vertical="center"/>
    </xf>
    <xf numFmtId="0" fontId="13" fillId="25" borderId="0" xfId="70" applyFont="1" applyFill="1" applyBorder="1" applyAlignment="1">
      <alignment horizontal="left" vertical="center"/>
    </xf>
    <xf numFmtId="0" fontId="15" fillId="39" borderId="20" xfId="70" applyFont="1" applyFill="1" applyBorder="1" applyAlignment="1">
      <alignment horizontal="center" vertical="center"/>
    </xf>
    <xf numFmtId="0" fontId="22" fillId="0" borderId="0" xfId="70" applyFont="1" applyFill="1"/>
    <xf numFmtId="3" fontId="3" fillId="0" borderId="0" xfId="70" applyNumberFormat="1" applyFill="1"/>
    <xf numFmtId="0" fontId="22" fillId="0" borderId="0" xfId="70" applyFont="1"/>
    <xf numFmtId="0" fontId="12" fillId="24" borderId="0" xfId="40" applyFont="1" applyFill="1" applyBorder="1" applyAlignment="1">
      <alignment horizontal="left" indent="2"/>
    </xf>
    <xf numFmtId="0" fontId="85" fillId="25" borderId="0" xfId="70" applyFont="1" applyFill="1" applyBorder="1" applyAlignment="1">
      <alignment horizontal="left"/>
    </xf>
    <xf numFmtId="0" fontId="13" fillId="25" borderId="0" xfId="70" applyNumberFormat="1" applyFont="1" applyFill="1" applyBorder="1" applyAlignment="1">
      <alignment horizontal="right"/>
    </xf>
    <xf numFmtId="0" fontId="12" fillId="25" borderId="0" xfId="70" applyFont="1" applyFill="1" applyBorder="1" applyAlignment="1">
      <alignment horizontal="left"/>
    </xf>
    <xf numFmtId="0" fontId="10" fillId="25" borderId="23" xfId="70" applyFont="1" applyFill="1" applyBorder="1" applyAlignment="1">
      <alignment horizontal="left"/>
    </xf>
    <xf numFmtId="0" fontId="10" fillId="25" borderId="22" xfId="70" applyFont="1" applyFill="1" applyBorder="1" applyAlignment="1">
      <alignment horizontal="left"/>
    </xf>
    <xf numFmtId="0" fontId="30" fillId="24" borderId="0" xfId="40" applyFont="1" applyFill="1" applyBorder="1" applyAlignment="1">
      <alignment horizontal="left" vertical="top" wrapText="1"/>
    </xf>
    <xf numFmtId="49" fontId="13" fillId="25" borderId="0" xfId="70" applyNumberFormat="1" applyFont="1" applyFill="1" applyBorder="1" applyAlignment="1">
      <alignment horizontal="left"/>
    </xf>
    <xf numFmtId="3" fontId="3" fillId="0" borderId="0" xfId="70" applyNumberFormat="1" applyFill="1" applyAlignment="1">
      <alignment horizontal="center"/>
    </xf>
    <xf numFmtId="0" fontId="3" fillId="0" borderId="0" xfId="70" applyFont="1" applyFill="1"/>
    <xf numFmtId="3" fontId="12" fillId="26" borderId="0" xfId="40" applyNumberFormat="1" applyFont="1" applyFill="1" applyBorder="1" applyAlignment="1">
      <alignment horizontal="right" wrapText="1"/>
    </xf>
    <xf numFmtId="3" fontId="10" fillId="26" borderId="10" xfId="70" applyNumberFormat="1" applyFont="1" applyFill="1" applyBorder="1" applyAlignment="1">
      <alignment horizontal="center"/>
    </xf>
    <xf numFmtId="3" fontId="3" fillId="26" borderId="0" xfId="70" applyNumberFormat="1" applyFill="1" applyBorder="1" applyAlignment="1">
      <alignment horizontal="center"/>
    </xf>
    <xf numFmtId="164" fontId="85" fillId="26" borderId="0" xfId="40" applyNumberFormat="1" applyFont="1" applyFill="1" applyBorder="1" applyAlignment="1">
      <alignment horizontal="right" indent="1"/>
    </xf>
    <xf numFmtId="0" fontId="86" fillId="26" borderId="0" xfId="70" applyFont="1" applyFill="1"/>
    <xf numFmtId="165" fontId="86" fillId="26" borderId="0" xfId="70" applyNumberFormat="1" applyFont="1" applyFill="1" applyBorder="1" applyAlignment="1">
      <alignment horizontal="center" vertical="center"/>
    </xf>
    <xf numFmtId="165" fontId="3" fillId="26" borderId="0" xfId="70" applyNumberFormat="1" applyFont="1" applyFill="1" applyBorder="1" applyAlignment="1">
      <alignment horizontal="center" vertical="center"/>
    </xf>
    <xf numFmtId="0" fontId="89" fillId="26" borderId="0" xfId="70" applyFont="1" applyFill="1" applyAlignment="1">
      <alignment vertical="center"/>
    </xf>
    <xf numFmtId="165" fontId="25" fillId="26" borderId="0" xfId="70" applyNumberFormat="1" applyFont="1" applyFill="1" applyBorder="1" applyAlignment="1">
      <alignment horizontal="center" vertical="center"/>
    </xf>
    <xf numFmtId="165" fontId="85" fillId="26" borderId="0" xfId="70" applyNumberFormat="1" applyFont="1" applyFill="1" applyBorder="1" applyAlignment="1">
      <alignment horizontal="center" vertical="center"/>
    </xf>
    <xf numFmtId="0" fontId="13" fillId="26" borderId="0" xfId="70" applyNumberFormat="1" applyFont="1" applyFill="1" applyBorder="1" applyAlignment="1">
      <alignment horizontal="right"/>
    </xf>
    <xf numFmtId="164" fontId="3" fillId="0" borderId="0" xfId="70" applyNumberFormat="1"/>
    <xf numFmtId="0" fontId="12" fillId="25" borderId="62" xfId="62" applyFont="1" applyFill="1" applyBorder="1" applyAlignment="1">
      <alignment horizontal="center"/>
    </xf>
    <xf numFmtId="0" fontId="12" fillId="25" borderId="63" xfId="62" applyFont="1" applyFill="1" applyBorder="1" applyAlignment="1">
      <alignment horizontal="center"/>
    </xf>
    <xf numFmtId="0" fontId="12" fillId="25" borderId="61" xfId="62" applyFont="1" applyFill="1" applyBorder="1" applyAlignment="1">
      <alignment horizontal="center"/>
    </xf>
    <xf numFmtId="0" fontId="13" fillId="25" borderId="0" xfId="0" applyFont="1" applyFill="1" applyBorder="1" applyAlignment="1">
      <alignment horizontal="left"/>
    </xf>
    <xf numFmtId="0" fontId="17" fillId="25" borderId="0" xfId="0" applyFont="1" applyFill="1" applyBorder="1" applyAlignment="1">
      <alignment horizontal="right"/>
    </xf>
    <xf numFmtId="0" fontId="12" fillId="25" borderId="11" xfId="0" applyFont="1" applyFill="1" applyBorder="1" applyAlignment="1">
      <alignment horizontal="center"/>
    </xf>
    <xf numFmtId="0" fontId="6" fillId="25" borderId="0" xfId="0" applyFont="1" applyFill="1" applyBorder="1"/>
    <xf numFmtId="0" fontId="11" fillId="25" borderId="0" xfId="0" applyFont="1" applyFill="1" applyBorder="1"/>
    <xf numFmtId="0" fontId="25" fillId="26" borderId="0" xfId="62" applyFont="1" applyFill="1" applyBorder="1"/>
    <xf numFmtId="3" fontId="13" fillId="26" borderId="0" xfId="62" applyNumberFormat="1" applyFont="1" applyFill="1" applyBorder="1" applyAlignment="1">
      <alignment horizontal="right" indent="2"/>
    </xf>
    <xf numFmtId="0" fontId="69" fillId="26" borderId="0" xfId="62" applyFont="1" applyFill="1" applyBorder="1" applyAlignment="1"/>
    <xf numFmtId="0" fontId="14" fillId="26" borderId="0" xfId="62" applyFont="1" applyFill="1" applyBorder="1"/>
    <xf numFmtId="0" fontId="13" fillId="26" borderId="0" xfId="0" applyFont="1" applyFill="1" applyBorder="1" applyAlignment="1">
      <alignment horizontal="left"/>
    </xf>
    <xf numFmtId="0" fontId="17" fillId="26" borderId="0" xfId="70" applyFont="1" applyFill="1" applyBorder="1" applyAlignment="1">
      <alignment horizontal="left"/>
    </xf>
    <xf numFmtId="0" fontId="85" fillId="25" borderId="0" xfId="70" applyFont="1" applyFill="1" applyBorder="1" applyAlignment="1"/>
    <xf numFmtId="167" fontId="31" fillId="0" borderId="0" xfId="70" applyNumberFormat="1" applyFont="1" applyBorder="1" applyAlignment="1">
      <alignment vertical="center"/>
    </xf>
    <xf numFmtId="0" fontId="85" fillId="25" borderId="20" xfId="70" applyFont="1" applyFill="1" applyBorder="1" applyAlignment="1">
      <alignment horizontal="left" indent="1"/>
    </xf>
    <xf numFmtId="0" fontId="3" fillId="45" borderId="0" xfId="70" applyFill="1" applyBorder="1"/>
    <xf numFmtId="0" fontId="13" fillId="45" borderId="0" xfId="70" applyFont="1" applyFill="1" applyBorder="1"/>
    <xf numFmtId="164" fontId="13" fillId="46" borderId="0" xfId="40" applyNumberFormat="1" applyFont="1" applyFill="1" applyBorder="1" applyAlignment="1">
      <alignment horizontal="center" wrapText="1"/>
    </xf>
    <xf numFmtId="0" fontId="6" fillId="45" borderId="0" xfId="70" applyFont="1" applyFill="1" applyBorder="1"/>
    <xf numFmtId="0" fontId="3" fillId="36" borderId="0" xfId="70" applyFill="1" applyBorder="1"/>
    <xf numFmtId="164" fontId="3" fillId="36" borderId="0" xfId="70" applyNumberFormat="1" applyFill="1" applyBorder="1"/>
    <xf numFmtId="0" fontId="17" fillId="36" borderId="0" xfId="70" applyFont="1" applyFill="1" applyBorder="1" applyAlignment="1">
      <alignment horizontal="right"/>
    </xf>
    <xf numFmtId="0" fontId="6" fillId="36" borderId="0" xfId="70" applyFont="1" applyFill="1" applyBorder="1"/>
    <xf numFmtId="0" fontId="122" fillId="0" borderId="0" xfId="70" applyFont="1" applyBorder="1" applyAlignment="1">
      <alignment vertical="center"/>
    </xf>
    <xf numFmtId="0" fontId="122" fillId="0" borderId="0" xfId="70" applyFont="1" applyBorder="1"/>
    <xf numFmtId="0" fontId="123" fillId="0" borderId="0" xfId="70" applyFont="1" applyBorder="1" applyAlignment="1">
      <alignment wrapText="1"/>
    </xf>
    <xf numFmtId="0" fontId="122" fillId="0" borderId="0" xfId="70" applyFont="1"/>
    <xf numFmtId="167" fontId="122" fillId="0" borderId="0" xfId="70" applyNumberFormat="1" applyFont="1" applyBorder="1" applyAlignment="1">
      <alignment vertical="center"/>
    </xf>
    <xf numFmtId="165" fontId="122" fillId="0" borderId="0" xfId="70" applyNumberFormat="1" applyFont="1" applyBorder="1" applyAlignment="1">
      <alignment vertical="center"/>
    </xf>
    <xf numFmtId="0" fontId="3" fillId="0" borderId="0" xfId="70" applyFill="1" applyAlignment="1">
      <alignment vertical="center"/>
    </xf>
    <xf numFmtId="0" fontId="3" fillId="0" borderId="20" xfId="70" applyFill="1" applyBorder="1" applyAlignment="1">
      <alignment vertical="center"/>
    </xf>
    <xf numFmtId="0" fontId="3" fillId="0" borderId="0" xfId="70" applyFill="1" applyBorder="1" applyAlignment="1">
      <alignment vertical="center"/>
    </xf>
    <xf numFmtId="0" fontId="122" fillId="0" borderId="0" xfId="70" applyFont="1" applyFill="1" applyBorder="1" applyAlignment="1">
      <alignment vertical="center"/>
    </xf>
    <xf numFmtId="0" fontId="3" fillId="26" borderId="0" xfId="70" applyFill="1" applyAlignment="1">
      <alignment vertical="center"/>
    </xf>
    <xf numFmtId="0" fontId="12" fillId="26" borderId="11" xfId="62" applyFont="1" applyFill="1" applyBorder="1" applyAlignment="1">
      <alignment horizontal="center" vertical="center"/>
    </xf>
    <xf numFmtId="0" fontId="31" fillId="0" borderId="0" xfId="70" applyFont="1" applyFill="1"/>
    <xf numFmtId="0" fontId="124" fillId="47" borderId="0" xfId="70" applyFont="1" applyFill="1" applyBorder="1"/>
    <xf numFmtId="0" fontId="124" fillId="47" borderId="0" xfId="70" applyFont="1" applyFill="1" applyBorder="1" applyAlignment="1">
      <alignment vertical="center"/>
    </xf>
    <xf numFmtId="167" fontId="85" fillId="26" borderId="0" xfId="59" applyNumberFormat="1" applyFont="1" applyFill="1" applyBorder="1" applyAlignment="1">
      <alignment horizontal="right"/>
    </xf>
    <xf numFmtId="167" fontId="13" fillId="26" borderId="0" xfId="59" applyNumberFormat="1" applyFont="1" applyFill="1" applyBorder="1" applyAlignment="1">
      <alignment horizontal="right"/>
    </xf>
    <xf numFmtId="167" fontId="13" fillId="26" borderId="0" xfId="59" applyNumberFormat="1" applyFont="1" applyFill="1" applyBorder="1" applyAlignment="1">
      <alignment horizontal="right" indent="1"/>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2" fontId="0" fillId="0" borderId="0" xfId="51" applyNumberFormat="1" applyFont="1"/>
    <xf numFmtId="165" fontId="99" fillId="26" borderId="0" xfId="70" applyNumberFormat="1" applyFont="1" applyFill="1" applyBorder="1" applyAlignment="1">
      <alignment horizontal="right"/>
    </xf>
    <xf numFmtId="2" fontId="10" fillId="26" borderId="0" xfId="62" applyNumberFormat="1" applyFont="1" applyFill="1" applyBorder="1" applyAlignment="1">
      <alignment horizontal="left" indent="1"/>
    </xf>
    <xf numFmtId="0" fontId="17" fillId="25" borderId="0" xfId="70" applyFont="1" applyFill="1" applyBorder="1" applyAlignment="1">
      <alignment horizontal="right"/>
    </xf>
    <xf numFmtId="165" fontId="3" fillId="0" borderId="0" xfId="70" applyNumberFormat="1" applyAlignment="1"/>
    <xf numFmtId="0" fontId="3" fillId="25" borderId="20" xfId="70" applyFill="1" applyBorder="1" applyAlignment="1"/>
    <xf numFmtId="0" fontId="13" fillId="25" borderId="0" xfId="70" applyFont="1" applyFill="1" applyBorder="1" applyAlignment="1"/>
    <xf numFmtId="0" fontId="13" fillId="0" borderId="0" xfId="70" applyFont="1" applyFill="1" applyBorder="1" applyAlignment="1"/>
    <xf numFmtId="0" fontId="17" fillId="0" borderId="0" xfId="70" applyFont="1" applyFill="1" applyBorder="1" applyAlignment="1">
      <alignment horizontal="right"/>
    </xf>
    <xf numFmtId="0" fontId="13" fillId="24" borderId="0" xfId="61" applyFont="1" applyFill="1" applyBorder="1" applyAlignment="1">
      <alignment horizontal="left"/>
    </xf>
    <xf numFmtId="0" fontId="112" fillId="27" borderId="0" xfId="61" applyFont="1" applyFill="1" applyBorder="1" applyAlignment="1">
      <alignment horizontal="left"/>
    </xf>
    <xf numFmtId="0" fontId="13" fillId="24" borderId="0" xfId="61" applyFont="1" applyFill="1" applyBorder="1" applyAlignment="1"/>
    <xf numFmtId="0" fontId="12" fillId="24" borderId="0" xfId="40" applyFont="1" applyFill="1" applyBorder="1" applyAlignment="1" applyProtection="1">
      <alignment horizontal="left" indent="1"/>
    </xf>
    <xf numFmtId="0" fontId="17" fillId="24" borderId="0" xfId="40" applyFont="1" applyFill="1" applyBorder="1" applyAlignment="1" applyProtection="1">
      <alignment horizontal="left" indent="1"/>
    </xf>
    <xf numFmtId="168" fontId="13" fillId="24" borderId="0" xfId="40" applyNumberFormat="1" applyFont="1" applyFill="1" applyBorder="1" applyAlignment="1" applyProtection="1">
      <alignment horizontal="right" wrapText="1"/>
    </xf>
    <xf numFmtId="0" fontId="12" fillId="24" borderId="0" xfId="40" applyFont="1" applyFill="1" applyBorder="1" applyProtection="1"/>
    <xf numFmtId="0" fontId="13" fillId="24" borderId="0" xfId="40" applyFont="1" applyFill="1" applyBorder="1" applyProtection="1"/>
    <xf numFmtId="0" fontId="15" fillId="31" borderId="20" xfId="62" applyFont="1" applyFill="1" applyBorder="1" applyAlignment="1" applyProtection="1">
      <alignment horizontal="center" vertical="center"/>
    </xf>
    <xf numFmtId="0" fontId="85" fillId="24" borderId="0" xfId="40" applyFont="1" applyFill="1" applyBorder="1" applyProtection="1"/>
    <xf numFmtId="0" fontId="12" fillId="24" borderId="0" xfId="40" applyFont="1" applyFill="1" applyBorder="1" applyAlignment="1" applyProtection="1">
      <alignment horizontal="left"/>
    </xf>
    <xf numFmtId="0" fontId="17" fillId="24" borderId="0" xfId="40" applyFont="1" applyFill="1" applyBorder="1" applyAlignment="1" applyProtection="1">
      <alignment horizontal="left"/>
    </xf>
    <xf numFmtId="165" fontId="86" fillId="0" borderId="0" xfId="70" applyNumberFormat="1" applyFont="1"/>
    <xf numFmtId="3" fontId="10" fillId="26" borderId="0" xfId="70" applyNumberFormat="1" applyFont="1" applyFill="1" applyBorder="1" applyAlignment="1">
      <alignment horizontal="right"/>
    </xf>
    <xf numFmtId="0" fontId="85" fillId="45" borderId="0" xfId="70" applyFont="1" applyFill="1" applyBorder="1" applyAlignment="1">
      <alignment horizontal="right"/>
    </xf>
    <xf numFmtId="167" fontId="85" fillId="25" borderId="0" xfId="59" applyNumberFormat="1" applyFont="1" applyFill="1" applyBorder="1" applyAlignment="1">
      <alignment horizontal="right" indent="1"/>
    </xf>
    <xf numFmtId="0" fontId="86" fillId="48" borderId="0" xfId="70" applyFont="1" applyFill="1"/>
    <xf numFmtId="170" fontId="12" fillId="25" borderId="11" xfId="70" applyNumberFormat="1" applyFont="1" applyFill="1" applyBorder="1" applyAlignment="1">
      <alignment horizontal="center"/>
    </xf>
    <xf numFmtId="171" fontId="17" fillId="26" borderId="0" xfId="40" applyNumberFormat="1" applyFont="1" applyFill="1" applyBorder="1" applyAlignment="1">
      <alignment horizontal="right" wrapText="1"/>
    </xf>
    <xf numFmtId="171" fontId="17" fillId="25" borderId="0" xfId="40" applyNumberFormat="1" applyFont="1" applyFill="1" applyBorder="1" applyAlignment="1">
      <alignment horizontal="right" wrapText="1"/>
    </xf>
    <xf numFmtId="165" fontId="85" fillId="25" borderId="0" xfId="0" applyNumberFormat="1" applyFont="1" applyFill="1" applyBorder="1" applyAlignment="1">
      <alignment horizontal="center" vertical="center"/>
    </xf>
    <xf numFmtId="165" fontId="4" fillId="25" borderId="0" xfId="0" applyNumberFormat="1" applyFont="1" applyFill="1" applyBorder="1" applyAlignment="1">
      <alignment horizontal="center"/>
    </xf>
    <xf numFmtId="167" fontId="85" fillId="25" borderId="0" xfId="0" applyNumberFormat="1" applyFont="1" applyFill="1" applyBorder="1" applyAlignment="1">
      <alignment horizontal="center" vertical="center"/>
    </xf>
    <xf numFmtId="0" fontId="12" fillId="25" borderId="11" xfId="70" applyFont="1" applyFill="1" applyBorder="1" applyAlignment="1" applyProtection="1">
      <alignment horizontal="center"/>
    </xf>
    <xf numFmtId="0" fontId="12" fillId="25" borderId="12" xfId="70" applyFont="1" applyFill="1" applyBorder="1" applyAlignment="1" applyProtection="1">
      <alignment horizontal="center"/>
    </xf>
    <xf numFmtId="165" fontId="51" fillId="26" borderId="0" xfId="70" applyNumberFormat="1" applyFont="1" applyFill="1" applyBorder="1" applyAlignment="1">
      <alignment horizontal="center"/>
    </xf>
    <xf numFmtId="0" fontId="55" fillId="26" borderId="37" xfId="70" applyFont="1" applyFill="1" applyBorder="1" applyAlignment="1">
      <alignment horizontal="right"/>
    </xf>
    <xf numFmtId="0" fontId="55" fillId="26" borderId="35" xfId="70" applyFont="1" applyFill="1" applyBorder="1" applyAlignment="1">
      <alignment horizontal="right"/>
    </xf>
    <xf numFmtId="49" fontId="94" fillId="26" borderId="0" xfId="70" applyNumberFormat="1" applyFont="1" applyFill="1" applyBorder="1" applyAlignment="1">
      <alignment horizontal="left" vertical="center" indent="1"/>
    </xf>
    <xf numFmtId="0" fontId="94" fillId="26" borderId="0" xfId="70" applyFont="1" applyFill="1" applyBorder="1"/>
    <xf numFmtId="0" fontId="53" fillId="26" borderId="0" xfId="70" applyFont="1" applyFill="1" applyBorder="1"/>
    <xf numFmtId="0" fontId="53" fillId="26" borderId="0" xfId="70" applyFont="1" applyFill="1" applyBorder="1" applyAlignment="1">
      <alignment horizontal="center"/>
    </xf>
    <xf numFmtId="0" fontId="53" fillId="26" borderId="0" xfId="70" applyFont="1" applyFill="1" applyBorder="1" applyAlignment="1">
      <alignment horizontal="right"/>
    </xf>
    <xf numFmtId="0" fontId="53" fillId="26" borderId="11" xfId="70" applyFont="1" applyFill="1" applyBorder="1" applyAlignment="1">
      <alignment horizontal="right"/>
    </xf>
    <xf numFmtId="49" fontId="13" fillId="26" borderId="12" xfId="70" applyNumberFormat="1" applyFont="1" applyFill="1" applyBorder="1" applyAlignment="1">
      <alignment horizontal="center" vertical="center" wrapText="1"/>
    </xf>
    <xf numFmtId="0" fontId="13" fillId="26" borderId="12" xfId="70" applyFont="1" applyFill="1" applyBorder="1" applyAlignment="1">
      <alignment horizontal="center" vertical="center" wrapText="1"/>
    </xf>
    <xf numFmtId="164" fontId="13" fillId="27" borderId="58" xfId="40" applyNumberFormat="1" applyFont="1" applyFill="1" applyBorder="1" applyAlignment="1">
      <alignment horizontal="center" wrapText="1"/>
    </xf>
    <xf numFmtId="164" fontId="13" fillId="27" borderId="11" xfId="40" applyNumberFormat="1" applyFont="1" applyFill="1" applyBorder="1" applyAlignment="1">
      <alignment horizontal="center" wrapText="1"/>
    </xf>
    <xf numFmtId="3" fontId="17" fillId="26" borderId="0" xfId="70" applyNumberFormat="1" applyFont="1" applyFill="1" applyBorder="1" applyAlignment="1">
      <alignment horizontal="center" vertical="center"/>
    </xf>
    <xf numFmtId="167" fontId="17" fillId="26" borderId="0" xfId="0" applyNumberFormat="1" applyFont="1" applyFill="1" applyBorder="1" applyAlignment="1">
      <alignment horizontal="center" vertical="center"/>
    </xf>
    <xf numFmtId="167" fontId="17" fillId="26" borderId="60" xfId="70" applyNumberFormat="1" applyFont="1" applyFill="1" applyBorder="1" applyAlignment="1">
      <alignment horizontal="center" vertical="center"/>
    </xf>
    <xf numFmtId="167" fontId="17" fillId="26" borderId="0" xfId="70" applyNumberFormat="1" applyFont="1" applyFill="1" applyBorder="1" applyAlignment="1">
      <alignment horizontal="center" vertical="center"/>
    </xf>
    <xf numFmtId="165" fontId="13" fillId="27" borderId="0" xfId="40" applyNumberFormat="1" applyFont="1" applyFill="1" applyBorder="1" applyAlignment="1">
      <alignment horizontal="right" wrapText="1" indent="1"/>
    </xf>
    <xf numFmtId="0" fontId="12" fillId="25" borderId="12" xfId="62" applyFont="1" applyFill="1" applyBorder="1" applyAlignment="1">
      <alignment horizontal="center" vertical="center" wrapText="1"/>
    </xf>
    <xf numFmtId="0" fontId="58" fillId="25" borderId="0" xfId="70" applyFont="1" applyFill="1" applyAlignment="1"/>
    <xf numFmtId="0" fontId="58" fillId="0" borderId="0" xfId="70" applyFont="1" applyBorder="1" applyAlignment="1"/>
    <xf numFmtId="0" fontId="100" fillId="25" borderId="0" xfId="70" applyFont="1" applyFill="1" applyBorder="1" applyAlignment="1">
      <alignment horizontal="left"/>
    </xf>
    <xf numFmtId="0" fontId="6" fillId="25" borderId="0" xfId="70" applyFont="1" applyFill="1" applyBorder="1" applyAlignment="1"/>
    <xf numFmtId="0" fontId="58" fillId="0" borderId="0" xfId="70" applyFont="1" applyAlignment="1"/>
    <xf numFmtId="0" fontId="10" fillId="25" borderId="22" xfId="70" applyFont="1" applyFill="1" applyBorder="1" applyAlignment="1">
      <alignment horizontal="left"/>
    </xf>
    <xf numFmtId="167" fontId="4" fillId="26" borderId="0" xfId="70" applyNumberFormat="1" applyFont="1" applyFill="1" applyBorder="1" applyAlignment="1">
      <alignment horizontal="right" indent="3"/>
    </xf>
    <xf numFmtId="167" fontId="112" fillId="26" borderId="0" xfId="70" applyNumberFormat="1" applyFont="1" applyFill="1" applyBorder="1" applyAlignment="1">
      <alignment horizontal="right" indent="3"/>
    </xf>
    <xf numFmtId="0" fontId="128" fillId="25" borderId="0" xfId="70" applyFont="1" applyFill="1" applyBorder="1" applyAlignment="1">
      <alignment horizontal="left" vertical="center"/>
    </xf>
    <xf numFmtId="0" fontId="0" fillId="25" borderId="22" xfId="51" applyFont="1" applyFill="1" applyBorder="1"/>
    <xf numFmtId="3" fontId="31" fillId="0" borderId="0" xfId="70" applyNumberFormat="1" applyFont="1" applyBorder="1" applyAlignment="1">
      <alignment vertical="center"/>
    </xf>
    <xf numFmtId="165" fontId="31" fillId="0" borderId="0" xfId="70" applyNumberFormat="1" applyFont="1" applyBorder="1" applyAlignment="1">
      <alignment vertical="center"/>
    </xf>
    <xf numFmtId="174" fontId="14" fillId="0" borderId="0" xfId="62" applyNumberFormat="1" applyFont="1"/>
    <xf numFmtId="165" fontId="3" fillId="0" borderId="0" xfId="62" applyNumberFormat="1"/>
    <xf numFmtId="0" fontId="13" fillId="0" borderId="0" xfId="0" applyFont="1" applyAlignment="1">
      <alignment readingOrder="2"/>
    </xf>
    <xf numFmtId="0" fontId="13" fillId="24" borderId="0" xfId="40" applyFont="1" applyFill="1" applyBorder="1"/>
    <xf numFmtId="0" fontId="13" fillId="37" borderId="0" xfId="62" applyFont="1" applyFill="1" applyAlignment="1">
      <alignment vertical="center" wrapText="1"/>
    </xf>
    <xf numFmtId="0" fontId="107" fillId="39" borderId="0" xfId="62" applyFont="1" applyFill="1" applyBorder="1" applyAlignment="1">
      <alignment vertical="center"/>
    </xf>
    <xf numFmtId="0" fontId="4" fillId="37" borderId="0" xfId="62" applyFont="1" applyFill="1" applyAlignment="1">
      <alignment horizontal="left" vertical="center"/>
    </xf>
    <xf numFmtId="0" fontId="11" fillId="37" borderId="0" xfId="62" applyFont="1" applyFill="1" applyBorder="1" applyAlignment="1">
      <alignment horizontal="right" vertical="top" wrapText="1"/>
    </xf>
    <xf numFmtId="0" fontId="10" fillId="33" borderId="0" xfId="62" applyFont="1" applyFill="1" applyBorder="1" applyAlignment="1">
      <alignment horizontal="right"/>
    </xf>
    <xf numFmtId="0" fontId="11" fillId="33" borderId="0" xfId="62" applyFont="1" applyFill="1" applyBorder="1" applyAlignment="1">
      <alignment horizontal="right" vertical="top" wrapText="1"/>
    </xf>
    <xf numFmtId="0" fontId="11" fillId="37" borderId="38" xfId="62" applyFont="1" applyFill="1" applyBorder="1" applyAlignment="1">
      <alignment horizontal="right" vertical="top" wrapText="1"/>
    </xf>
    <xf numFmtId="0" fontId="12" fillId="37" borderId="0" xfId="62" applyFont="1" applyFill="1" applyBorder="1" applyAlignment="1">
      <alignment horizontal="right" vertical="center"/>
    </xf>
    <xf numFmtId="0" fontId="13" fillId="37" borderId="0" xfId="62" applyFont="1" applyFill="1" applyBorder="1" applyAlignment="1">
      <alignment horizontal="right" vertical="center" wrapText="1"/>
    </xf>
    <xf numFmtId="0" fontId="12" fillId="37" borderId="0" xfId="62" applyFont="1" applyFill="1" applyBorder="1" applyAlignment="1">
      <alignment horizontal="right" vertical="center" wrapText="1"/>
    </xf>
    <xf numFmtId="0" fontId="13" fillId="37" borderId="0" xfId="62" applyFont="1" applyFill="1" applyBorder="1" applyAlignment="1">
      <alignment horizontal="right" vertical="top" wrapText="1"/>
    </xf>
    <xf numFmtId="0" fontId="13" fillId="37" borderId="0" xfId="62" applyFont="1" applyFill="1" applyBorder="1" applyAlignment="1">
      <alignment horizontal="right" vertical="center"/>
    </xf>
    <xf numFmtId="0" fontId="13" fillId="37" borderId="0" xfId="62" applyFont="1" applyFill="1" applyBorder="1" applyAlignment="1">
      <alignment horizontal="right"/>
    </xf>
    <xf numFmtId="0" fontId="13" fillId="37" borderId="0" xfId="62" applyFont="1" applyFill="1" applyBorder="1" applyAlignment="1">
      <alignment horizontal="right" wrapText="1"/>
    </xf>
    <xf numFmtId="0" fontId="13" fillId="37" borderId="38" xfId="62" applyFont="1" applyFill="1" applyBorder="1" applyAlignment="1">
      <alignment horizontal="right"/>
    </xf>
    <xf numFmtId="0" fontId="3" fillId="37" borderId="0" xfId="62" applyFill="1" applyBorder="1" applyAlignment="1">
      <alignment horizontal="right" vertical="center"/>
    </xf>
    <xf numFmtId="0" fontId="13" fillId="37" borderId="0" xfId="62" applyFont="1" applyFill="1" applyAlignment="1">
      <alignment horizontal="right" vertical="center" wrapText="1"/>
    </xf>
    <xf numFmtId="0" fontId="3" fillId="37" borderId="0" xfId="62" applyFill="1" applyBorder="1" applyAlignment="1">
      <alignment horizontal="right"/>
    </xf>
    <xf numFmtId="0" fontId="127" fillId="48" borderId="0" xfId="70" applyFont="1" applyFill="1"/>
    <xf numFmtId="3" fontId="97" fillId="25" borderId="0" xfId="63" applyNumberFormat="1" applyFont="1" applyFill="1" applyBorder="1" applyAlignment="1">
      <alignment horizontal="right" vertical="center"/>
    </xf>
    <xf numFmtId="0" fontId="7" fillId="25" borderId="19" xfId="63" applyFont="1" applyFill="1" applyBorder="1" applyAlignment="1">
      <alignment horizontal="right" vertical="center"/>
    </xf>
    <xf numFmtId="0" fontId="97" fillId="25" borderId="0" xfId="63" applyFont="1" applyFill="1" applyBorder="1" applyAlignment="1">
      <alignment horizontal="left" vertical="top" wrapText="1"/>
    </xf>
    <xf numFmtId="0" fontId="55" fillId="25" borderId="19" xfId="63" applyFont="1" applyFill="1" applyBorder="1"/>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30" fillId="25" borderId="0" xfId="63" applyFont="1" applyFill="1" applyBorder="1" applyAlignment="1"/>
    <xf numFmtId="175" fontId="65" fillId="37" borderId="0" xfId="62" applyNumberFormat="1" applyFont="1" applyFill="1" applyAlignment="1">
      <alignment vertical="center" wrapText="1"/>
    </xf>
    <xf numFmtId="175" fontId="65" fillId="37" borderId="0" xfId="62" applyNumberFormat="1" applyFont="1" applyFill="1" applyAlignment="1">
      <alignment horizontal="right" vertical="center" wrapText="1"/>
    </xf>
    <xf numFmtId="0" fontId="3" fillId="26" borderId="0" xfId="63" applyFill="1" applyAlignment="1"/>
    <xf numFmtId="0" fontId="17" fillId="25" borderId="48" xfId="63" applyFont="1" applyFill="1" applyBorder="1" applyAlignment="1">
      <alignment horizontal="right"/>
    </xf>
    <xf numFmtId="0" fontId="3" fillId="25" borderId="0" xfId="63" applyFont="1" applyFill="1" applyAlignment="1">
      <alignment vertical="center"/>
    </xf>
    <xf numFmtId="0" fontId="3" fillId="25" borderId="0" xfId="63" applyFont="1" applyFill="1" applyBorder="1" applyAlignment="1">
      <alignment vertical="center"/>
    </xf>
    <xf numFmtId="0" fontId="3" fillId="26" borderId="0" xfId="63" applyFont="1" applyFill="1" applyAlignment="1">
      <alignment vertical="center"/>
    </xf>
    <xf numFmtId="0" fontId="3" fillId="0" borderId="0" xfId="63" applyFont="1" applyAlignment="1">
      <alignment vertical="center"/>
    </xf>
    <xf numFmtId="0" fontId="3" fillId="25" borderId="0" xfId="63" applyFont="1" applyFill="1"/>
    <xf numFmtId="0" fontId="11" fillId="25" borderId="0" xfId="63" applyFont="1" applyFill="1" applyBorder="1"/>
    <xf numFmtId="0" fontId="3" fillId="26" borderId="0" xfId="63" applyFont="1" applyFill="1"/>
    <xf numFmtId="0" fontId="3" fillId="0" borderId="0" xfId="63" applyFont="1"/>
    <xf numFmtId="0" fontId="11" fillId="26" borderId="0" xfId="63" applyFont="1" applyFill="1" applyBorder="1"/>
    <xf numFmtId="1" fontId="12" fillId="26" borderId="0" xfId="63" applyNumberFormat="1" applyFont="1" applyFill="1" applyBorder="1" applyAlignment="1">
      <alignment horizontal="center" vertical="center"/>
    </xf>
    <xf numFmtId="0" fontId="12" fillId="26" borderId="10" xfId="63" applyFont="1" applyFill="1" applyBorder="1" applyAlignment="1"/>
    <xf numFmtId="0" fontId="12" fillId="26" borderId="49" xfId="63" applyFont="1" applyFill="1" applyBorder="1" applyAlignment="1"/>
    <xf numFmtId="0" fontId="7" fillId="26" borderId="0" xfId="63" applyFont="1" applyFill="1" applyBorder="1"/>
    <xf numFmtId="0" fontId="7" fillId="25" borderId="0" xfId="63" applyFont="1" applyFill="1" applyBorder="1"/>
    <xf numFmtId="0" fontId="86" fillId="25" borderId="0" xfId="63" applyFont="1" applyFill="1"/>
    <xf numFmtId="0" fontId="86" fillId="25" borderId="0" xfId="63" applyFont="1" applyFill="1" applyBorder="1"/>
    <xf numFmtId="0" fontId="85" fillId="24" borderId="0" xfId="66" applyFont="1" applyFill="1" applyBorder="1" applyAlignment="1">
      <alignment horizontal="left" vertical="top"/>
    </xf>
    <xf numFmtId="0" fontId="85" fillId="27" borderId="0" xfId="40" applyFont="1" applyFill="1" applyBorder="1"/>
    <xf numFmtId="0" fontId="94" fillId="25" borderId="19" xfId="63" applyFont="1" applyFill="1" applyBorder="1" applyAlignment="1">
      <alignment horizontal="right" vertical="center"/>
    </xf>
    <xf numFmtId="0" fontId="86" fillId="26" borderId="0" xfId="63" applyFont="1" applyFill="1"/>
    <xf numFmtId="0" fontId="86" fillId="0" borderId="0" xfId="63" applyFont="1" applyAlignment="1"/>
    <xf numFmtId="0" fontId="86" fillId="0" borderId="0" xfId="63" applyFont="1"/>
    <xf numFmtId="0" fontId="94" fillId="25" borderId="19" xfId="63" applyFont="1" applyFill="1" applyBorder="1"/>
    <xf numFmtId="0" fontId="86" fillId="25" borderId="0" xfId="63" applyFont="1" applyFill="1" applyAlignment="1"/>
    <xf numFmtId="0" fontId="86" fillId="25" borderId="0" xfId="63" applyFont="1" applyFill="1" applyBorder="1" applyAlignment="1"/>
    <xf numFmtId="0" fontId="85" fillId="24" borderId="0" xfId="66" applyFont="1" applyFill="1" applyBorder="1" applyAlignment="1">
      <alignment horizontal="left"/>
    </xf>
    <xf numFmtId="0" fontId="85" fillId="27" borderId="0" xfId="40" applyFont="1" applyFill="1" applyBorder="1" applyAlignment="1"/>
    <xf numFmtId="4" fontId="97" fillId="27" borderId="0" xfId="40" applyNumberFormat="1" applyFont="1" applyFill="1" applyBorder="1" applyAlignment="1">
      <alignment horizontal="right" wrapText="1"/>
    </xf>
    <xf numFmtId="0" fontId="86" fillId="26" borderId="0" xfId="63" applyFont="1" applyFill="1" applyAlignment="1"/>
    <xf numFmtId="0" fontId="85" fillId="24" borderId="0" xfId="66" applyFont="1" applyFill="1" applyBorder="1" applyAlignment="1">
      <alignment horizontal="left" indent="1"/>
    </xf>
    <xf numFmtId="1" fontId="13" fillId="26" borderId="0" xfId="63" applyNumberFormat="1" applyFont="1" applyFill="1" applyBorder="1" applyAlignment="1">
      <alignment horizontal="center" vertical="center" wrapText="1"/>
    </xf>
    <xf numFmtId="0" fontId="49" fillId="25" borderId="0" xfId="63" applyFont="1" applyFill="1" applyBorder="1" applyAlignment="1">
      <alignment horizontal="right" wrapText="1"/>
    </xf>
    <xf numFmtId="0" fontId="85" fillId="25" borderId="0" xfId="63" applyFont="1" applyFill="1" applyBorder="1" applyAlignment="1">
      <alignment horizontal="left"/>
    </xf>
    <xf numFmtId="0" fontId="19" fillId="25" borderId="0" xfId="70" applyFont="1" applyFill="1" applyBorder="1" applyAlignment="1">
      <alignment horizontal="right"/>
    </xf>
    <xf numFmtId="1" fontId="13" fillId="26" borderId="0" xfId="63" applyNumberFormat="1" applyFont="1" applyFill="1" applyBorder="1" applyAlignment="1">
      <alignment horizontal="right" wrapText="1"/>
    </xf>
    <xf numFmtId="0" fontId="13" fillId="0" borderId="0" xfId="63" applyFont="1" applyBorder="1" applyAlignment="1">
      <alignment horizontal="right" wrapText="1"/>
    </xf>
    <xf numFmtId="0" fontId="19" fillId="25" borderId="0" xfId="63" applyFont="1" applyFill="1" applyBorder="1" applyAlignment="1">
      <alignment horizontal="center" wrapText="1"/>
    </xf>
    <xf numFmtId="1" fontId="19" fillId="26" borderId="0" xfId="63" applyNumberFormat="1" applyFont="1" applyFill="1" applyBorder="1" applyAlignment="1">
      <alignment horizontal="center" wrapText="1"/>
    </xf>
    <xf numFmtId="0" fontId="19" fillId="0" borderId="0" xfId="63" applyFont="1" applyBorder="1" applyAlignment="1">
      <alignment horizontal="center" wrapText="1"/>
    </xf>
    <xf numFmtId="1" fontId="12" fillId="26" borderId="0" xfId="63" applyNumberFormat="1" applyFont="1" applyFill="1" applyBorder="1" applyAlignment="1">
      <alignment horizontal="center" vertical="center" wrapText="1"/>
    </xf>
    <xf numFmtId="1" fontId="49" fillId="26" borderId="0" xfId="63" applyNumberFormat="1" applyFont="1" applyFill="1" applyBorder="1" applyAlignment="1">
      <alignment horizontal="center" vertical="center" wrapText="1"/>
    </xf>
    <xf numFmtId="0" fontId="12" fillId="26" borderId="0" xfId="63" applyFont="1" applyFill="1" applyBorder="1" applyAlignment="1">
      <alignment horizontal="center" vertical="center" wrapText="1"/>
    </xf>
    <xf numFmtId="0" fontId="50" fillId="26" borderId="0" xfId="63" applyFont="1" applyFill="1" applyBorder="1"/>
    <xf numFmtId="0" fontId="51" fillId="27" borderId="0" xfId="66" applyFont="1" applyFill="1" applyBorder="1" applyAlignment="1">
      <alignment horizontal="left"/>
    </xf>
    <xf numFmtId="0" fontId="49" fillId="26" borderId="0" xfId="70" applyFont="1" applyFill="1" applyBorder="1" applyAlignment="1"/>
    <xf numFmtId="0" fontId="10" fillId="0" borderId="0" xfId="63" applyFont="1" applyAlignment="1"/>
    <xf numFmtId="164" fontId="69" fillId="0" borderId="0" xfId="0" applyNumberFormat="1" applyFont="1"/>
    <xf numFmtId="164" fontId="69" fillId="0" borderId="0" xfId="0" applyNumberFormat="1" applyFont="1" applyAlignment="1"/>
    <xf numFmtId="0" fontId="12" fillId="0" borderId="11" xfId="0" applyFont="1" applyFill="1" applyBorder="1" applyAlignment="1">
      <alignment horizontal="center"/>
    </xf>
    <xf numFmtId="164" fontId="3" fillId="0" borderId="0" xfId="70" applyNumberFormat="1" applyFill="1"/>
    <xf numFmtId="165" fontId="3" fillId="0" borderId="0" xfId="70" applyNumberFormat="1" applyFill="1" applyAlignment="1">
      <alignment vertical="center"/>
    </xf>
    <xf numFmtId="0" fontId="69" fillId="0" borderId="0" xfId="70" applyFont="1" applyFill="1"/>
    <xf numFmtId="166" fontId="3" fillId="0" borderId="0" xfId="70" applyNumberFormat="1" applyFill="1"/>
    <xf numFmtId="1" fontId="117" fillId="26" borderId="0" xfId="70" applyNumberFormat="1" applyFont="1" applyFill="1" applyBorder="1" applyAlignment="1">
      <alignment horizontal="right"/>
    </xf>
    <xf numFmtId="0" fontId="17" fillId="27" borderId="0" xfId="40" applyFont="1" applyFill="1" applyBorder="1" applyAlignment="1"/>
    <xf numFmtId="167" fontId="10" fillId="26" borderId="0" xfId="70" applyNumberFormat="1" applyFont="1" applyFill="1" applyBorder="1" applyAlignment="1">
      <alignment horizontal="right"/>
    </xf>
    <xf numFmtId="0" fontId="10" fillId="25" borderId="0" xfId="63" applyFont="1" applyFill="1" applyBorder="1" applyAlignment="1">
      <alignment horizontal="left" vertical="top" wrapText="1"/>
    </xf>
    <xf numFmtId="3" fontId="97" fillId="25" borderId="0" xfId="63" applyNumberFormat="1" applyFont="1" applyFill="1" applyBorder="1" applyAlignment="1">
      <alignment horizontal="right"/>
    </xf>
    <xf numFmtId="0" fontId="50" fillId="26" borderId="0" xfId="70" applyFont="1" applyFill="1"/>
    <xf numFmtId="0" fontId="12" fillId="25" borderId="66" xfId="70" applyFont="1" applyFill="1" applyBorder="1" applyAlignment="1">
      <alignment horizontal="center"/>
    </xf>
    <xf numFmtId="3" fontId="97" fillId="25" borderId="0" xfId="63" applyNumberFormat="1" applyFont="1" applyFill="1" applyBorder="1" applyAlignment="1"/>
    <xf numFmtId="0" fontId="17" fillId="24" borderId="19" xfId="61" applyFont="1" applyFill="1" applyBorder="1" applyAlignment="1">
      <alignment horizontal="left" wrapText="1"/>
    </xf>
    <xf numFmtId="0" fontId="86" fillId="25" borderId="0" xfId="63" applyFont="1" applyFill="1" applyAlignment="1">
      <alignment vertical="center"/>
    </xf>
    <xf numFmtId="0" fontId="86" fillId="25" borderId="0" xfId="63" applyFont="1" applyFill="1" applyBorder="1" applyAlignment="1">
      <alignment vertical="center"/>
    </xf>
    <xf numFmtId="0" fontId="85" fillId="27" borderId="0" xfId="40" applyFont="1" applyFill="1" applyBorder="1" applyAlignment="1">
      <alignment vertical="center"/>
    </xf>
    <xf numFmtId="0" fontId="86" fillId="26" borderId="0" xfId="63" applyFont="1" applyFill="1" applyAlignment="1">
      <alignment vertical="center"/>
    </xf>
    <xf numFmtId="0" fontId="86" fillId="0" borderId="0" xfId="63" applyFont="1" applyAlignment="1">
      <alignment vertical="center"/>
    </xf>
    <xf numFmtId="0" fontId="94" fillId="25" borderId="19" xfId="63" applyFont="1" applyFill="1" applyBorder="1" applyAlignment="1">
      <alignment vertical="center"/>
    </xf>
    <xf numFmtId="3" fontId="30" fillId="0" borderId="0" xfId="70" applyNumberFormat="1" applyFont="1"/>
    <xf numFmtId="0" fontId="12" fillId="26" borderId="12" xfId="70" applyFont="1" applyFill="1" applyBorder="1" applyAlignment="1">
      <alignment horizontal="center"/>
    </xf>
    <xf numFmtId="0" fontId="12" fillId="25" borderId="12" xfId="51" applyFont="1" applyFill="1" applyBorder="1" applyAlignment="1">
      <alignment horizontal="center" vertical="center"/>
    </xf>
    <xf numFmtId="167" fontId="85" fillId="26" borderId="0" xfId="0" applyNumberFormat="1" applyFont="1" applyFill="1" applyBorder="1" applyAlignment="1" applyProtection="1">
      <alignment horizontal="right"/>
    </xf>
    <xf numFmtId="167" fontId="12" fillId="26" borderId="0" xfId="0" applyNumberFormat="1" applyFont="1" applyFill="1" applyBorder="1" applyAlignment="1" applyProtection="1">
      <alignment horizontal="right"/>
    </xf>
    <xf numFmtId="167" fontId="13" fillId="26" borderId="0" xfId="0" applyNumberFormat="1" applyFont="1" applyFill="1" applyBorder="1" applyAlignment="1" applyProtection="1">
      <alignment horizontal="right"/>
    </xf>
    <xf numFmtId="0" fontId="3" fillId="26" borderId="0" xfId="52" applyFill="1" applyBorder="1"/>
    <xf numFmtId="0" fontId="12" fillId="25" borderId="0" xfId="52" applyFont="1" applyFill="1" applyBorder="1" applyAlignment="1">
      <alignment horizontal="left"/>
    </xf>
    <xf numFmtId="0" fontId="113" fillId="25" borderId="0" xfId="52" applyFont="1" applyFill="1" applyBorder="1" applyAlignment="1">
      <alignment horizontal="left"/>
    </xf>
    <xf numFmtId="0" fontId="12" fillId="25" borderId="0" xfId="51" applyFont="1" applyFill="1" applyBorder="1" applyAlignment="1">
      <alignment horizontal="right"/>
    </xf>
    <xf numFmtId="0" fontId="0" fillId="26" borderId="22" xfId="51" applyFont="1" applyFill="1" applyBorder="1"/>
    <xf numFmtId="0" fontId="1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7" fillId="0" borderId="0" xfId="51" applyFont="1" applyBorder="1" applyAlignment="1">
      <alignment vertical="top"/>
    </xf>
    <xf numFmtId="0" fontId="6" fillId="25" borderId="0" xfId="51" applyFont="1" applyFill="1" applyBorder="1"/>
    <xf numFmtId="0" fontId="12" fillId="25" borderId="11" xfId="51" applyFont="1" applyFill="1" applyBorder="1" applyAlignment="1">
      <alignment horizontal="center" vertical="center"/>
    </xf>
    <xf numFmtId="0" fontId="12" fillId="25" borderId="0" xfId="51" applyFont="1" applyFill="1" applyBorder="1" applyAlignment="1">
      <alignment horizontal="center" vertical="center"/>
    </xf>
    <xf numFmtId="49" fontId="12" fillId="25" borderId="0" xfId="51" applyNumberFormat="1" applyFont="1" applyFill="1" applyBorder="1" applyAlignment="1">
      <alignment horizontal="center" vertical="center" wrapText="1"/>
    </xf>
    <xf numFmtId="0" fontId="10" fillId="26" borderId="0" xfId="51" applyFont="1" applyFill="1" applyBorder="1" applyAlignment="1">
      <alignment horizontal="center"/>
    </xf>
    <xf numFmtId="0" fontId="17" fillId="25" borderId="0" xfId="51" applyFont="1" applyFill="1" applyBorder="1" applyAlignment="1">
      <alignment horizontal="center"/>
    </xf>
    <xf numFmtId="1" fontId="17" fillId="25" borderId="10" xfId="51" applyNumberFormat="1" applyFont="1" applyFill="1" applyBorder="1" applyAlignment="1">
      <alignment horizontal="center"/>
    </xf>
    <xf numFmtId="3" fontId="17" fillId="24" borderId="0" xfId="61" applyNumberFormat="1" applyFont="1" applyFill="1" applyBorder="1" applyAlignment="1">
      <alignment horizontal="center" wrapText="1"/>
    </xf>
    <xf numFmtId="0" fontId="10" fillId="25" borderId="19" xfId="51" applyFont="1" applyFill="1" applyBorder="1" applyAlignment="1">
      <alignment horizontal="center"/>
    </xf>
    <xf numFmtId="0" fontId="10" fillId="25" borderId="0" xfId="51" applyFont="1" applyFill="1" applyAlignment="1">
      <alignment horizontal="center"/>
    </xf>
    <xf numFmtId="0" fontId="10" fillId="0" borderId="0" xfId="51" applyFont="1" applyAlignment="1">
      <alignment horizontal="center"/>
    </xf>
    <xf numFmtId="165" fontId="13" fillId="27" borderId="0" xfId="61" applyNumberFormat="1" applyFont="1" applyFill="1" applyBorder="1" applyAlignment="1">
      <alignment horizontal="center" wrapText="1"/>
    </xf>
    <xf numFmtId="165" fontId="12" fillId="27" borderId="0" xfId="61" applyNumberFormat="1" applyFont="1" applyFill="1" applyBorder="1" applyAlignment="1">
      <alignment horizontal="center" wrapText="1"/>
    </xf>
    <xf numFmtId="0" fontId="12" fillId="41" borderId="0" xfId="61" applyFont="1" applyFill="1" applyBorder="1" applyAlignment="1">
      <alignment horizontal="left"/>
    </xf>
    <xf numFmtId="167" fontId="9" fillId="36" borderId="0" xfId="70" applyNumberFormat="1" applyFont="1" applyFill="1" applyBorder="1" applyAlignment="1">
      <alignment horizontal="right" indent="3"/>
    </xf>
    <xf numFmtId="4" fontId="12" fillId="41" borderId="0" xfId="61" applyNumberFormat="1" applyFont="1" applyFill="1" applyBorder="1" applyAlignment="1">
      <alignment horizontal="right" wrapText="1" indent="4"/>
    </xf>
    <xf numFmtId="4" fontId="112" fillId="27" borderId="0" xfId="61" applyNumberFormat="1" applyFont="1" applyFill="1" applyBorder="1" applyAlignment="1">
      <alignment horizontal="right" wrapText="1" indent="4"/>
    </xf>
    <xf numFmtId="165" fontId="131" fillId="27" borderId="0" xfId="61" applyNumberFormat="1" applyFont="1" applyFill="1" applyBorder="1" applyAlignment="1">
      <alignment horizontal="center" wrapText="1"/>
    </xf>
    <xf numFmtId="1" fontId="12" fillId="26" borderId="12" xfId="63" applyNumberFormat="1" applyFont="1" applyFill="1" applyBorder="1" applyAlignment="1">
      <alignment horizontal="center" vertical="center"/>
    </xf>
    <xf numFmtId="3" fontId="97" fillId="25" borderId="0" xfId="63" applyNumberFormat="1" applyFont="1" applyFill="1" applyBorder="1" applyAlignment="1">
      <alignment horizontal="right" indent="3"/>
    </xf>
    <xf numFmtId="0" fontId="6" fillId="0" borderId="0" xfId="62" applyFont="1"/>
    <xf numFmtId="0" fontId="100" fillId="25" borderId="0" xfId="62" applyFont="1" applyFill="1" applyBorder="1"/>
    <xf numFmtId="165" fontId="69" fillId="0" borderId="0" xfId="70" applyNumberFormat="1" applyFont="1" applyFill="1"/>
    <xf numFmtId="0" fontId="12" fillId="26" borderId="12" xfId="0" applyFont="1" applyFill="1" applyBorder="1" applyAlignment="1">
      <alignment horizontal="center"/>
    </xf>
    <xf numFmtId="0" fontId="12" fillId="25" borderId="52" xfId="70" applyFont="1" applyFill="1" applyBorder="1" applyAlignment="1">
      <alignment horizontal="center"/>
    </xf>
    <xf numFmtId="0" fontId="12" fillId="25" borderId="11" xfId="70" applyFont="1" applyFill="1" applyBorder="1" applyAlignment="1">
      <alignment horizontal="center"/>
    </xf>
    <xf numFmtId="0" fontId="12" fillId="25" borderId="12" xfId="0" applyFont="1" applyFill="1" applyBorder="1" applyAlignment="1">
      <alignment horizontal="center"/>
    </xf>
    <xf numFmtId="0" fontId="12" fillId="25" borderId="58" xfId="0" applyFont="1" applyFill="1" applyBorder="1" applyAlignment="1">
      <alignment horizontal="center"/>
    </xf>
    <xf numFmtId="0" fontId="13" fillId="24" borderId="0" xfId="40" applyFont="1" applyFill="1" applyBorder="1" applyAlignment="1" applyProtection="1">
      <alignment horizontal="left" indent="1"/>
    </xf>
    <xf numFmtId="0" fontId="12" fillId="25" borderId="12" xfId="62" applyFont="1" applyFill="1" applyBorder="1" applyAlignment="1">
      <alignment horizontal="center"/>
    </xf>
    <xf numFmtId="0" fontId="3" fillId="0" borderId="0" xfId="70" applyProtection="1">
      <protection locked="0"/>
    </xf>
    <xf numFmtId="0" fontId="3" fillId="0" borderId="0" xfId="70" applyFill="1" applyProtection="1">
      <protection locked="0"/>
    </xf>
    <xf numFmtId="0" fontId="4" fillId="0" borderId="0" xfId="70" applyFont="1" applyFill="1" applyProtection="1">
      <protection locked="0"/>
    </xf>
    <xf numFmtId="0" fontId="22" fillId="0" borderId="0" xfId="70" applyFont="1" applyFill="1" applyProtection="1">
      <protection locked="0"/>
    </xf>
    <xf numFmtId="0" fontId="22" fillId="0" borderId="0" xfId="70" applyFont="1" applyProtection="1">
      <protection locked="0"/>
    </xf>
    <xf numFmtId="0" fontId="14" fillId="25" borderId="0" xfId="70" applyFont="1" applyFill="1" applyBorder="1" applyProtection="1"/>
    <xf numFmtId="0" fontId="3" fillId="25" borderId="0" xfId="70" applyFill="1" applyProtection="1"/>
    <xf numFmtId="0" fontId="6" fillId="25" borderId="0" xfId="70" applyFont="1" applyFill="1" applyBorder="1" applyProtection="1"/>
    <xf numFmtId="1" fontId="13" fillId="25" borderId="0" xfId="70" applyNumberFormat="1" applyFont="1" applyFill="1" applyBorder="1" applyAlignment="1" applyProtection="1">
      <alignment horizontal="center"/>
    </xf>
    <xf numFmtId="3" fontId="13" fillId="25" borderId="0" xfId="70" applyNumberFormat="1" applyFont="1" applyFill="1" applyBorder="1" applyAlignment="1" applyProtection="1">
      <alignment horizontal="center"/>
    </xf>
    <xf numFmtId="0" fontId="91" fillId="25" borderId="0" xfId="70" applyFont="1" applyFill="1" applyBorder="1" applyAlignment="1" applyProtection="1">
      <alignment horizontal="left"/>
    </xf>
    <xf numFmtId="0" fontId="3" fillId="0" borderId="0" xfId="70" applyProtection="1"/>
    <xf numFmtId="0" fontId="11" fillId="25" borderId="0" xfId="70" applyFont="1" applyFill="1" applyBorder="1" applyProtection="1"/>
    <xf numFmtId="0" fontId="30" fillId="25" borderId="0" xfId="70" applyFont="1" applyFill="1" applyBorder="1" applyProtection="1"/>
    <xf numFmtId="0" fontId="74" fillId="25" borderId="0" xfId="70" applyFont="1" applyFill="1" applyBorder="1" applyAlignment="1" applyProtection="1">
      <alignment horizontal="center"/>
    </xf>
    <xf numFmtId="0" fontId="3" fillId="25" borderId="19" xfId="70" applyFill="1" applyBorder="1" applyProtection="1"/>
    <xf numFmtId="0" fontId="50" fillId="0" borderId="0" xfId="70" applyFont="1" applyProtection="1">
      <protection locked="0"/>
    </xf>
    <xf numFmtId="0" fontId="50" fillId="25" borderId="0" xfId="70" applyFont="1" applyFill="1" applyProtection="1"/>
    <xf numFmtId="0" fontId="7" fillId="25" borderId="0" xfId="70" applyFont="1" applyFill="1" applyBorder="1" applyProtection="1"/>
    <xf numFmtId="167" fontId="13" fillId="26" borderId="0"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0" fontId="50" fillId="25" borderId="0" xfId="70" applyFont="1" applyFill="1" applyBorder="1" applyProtection="1"/>
    <xf numFmtId="0" fontId="50" fillId="25" borderId="19" xfId="70" applyFont="1" applyFill="1" applyBorder="1" applyProtection="1"/>
    <xf numFmtId="167" fontId="12" fillId="26" borderId="0" xfId="70" applyNumberFormat="1" applyFont="1" applyFill="1" applyBorder="1" applyAlignment="1" applyProtection="1">
      <alignment horizontal="right"/>
    </xf>
    <xf numFmtId="167" fontId="12" fillId="25" borderId="0" xfId="70" applyNumberFormat="1" applyFont="1" applyFill="1" applyBorder="1" applyAlignment="1" applyProtection="1">
      <alignment horizontal="right"/>
    </xf>
    <xf numFmtId="167" fontId="50" fillId="0" borderId="0" xfId="70" applyNumberFormat="1" applyFont="1" applyProtection="1">
      <protection locked="0"/>
    </xf>
    <xf numFmtId="0" fontId="68" fillId="25" borderId="0" xfId="70" applyFont="1" applyFill="1" applyBorder="1" applyAlignment="1" applyProtection="1">
      <alignment horizontal="left"/>
    </xf>
    <xf numFmtId="167" fontId="85" fillId="26" borderId="0" xfId="70" applyNumberFormat="1" applyFont="1" applyFill="1" applyBorder="1" applyAlignment="1" applyProtection="1">
      <alignment horizontal="right"/>
    </xf>
    <xf numFmtId="167" fontId="85" fillId="25" borderId="0" xfId="70" applyNumberFormat="1" applyFont="1" applyFill="1" applyBorder="1" applyAlignment="1" applyProtection="1">
      <alignment horizontal="right"/>
    </xf>
    <xf numFmtId="0" fontId="3" fillId="25" borderId="0" xfId="70" applyFill="1" applyBorder="1" applyProtection="1"/>
    <xf numFmtId="0" fontId="3" fillId="25" borderId="0" xfId="70" applyFill="1" applyBorder="1" applyAlignment="1" applyProtection="1">
      <alignment vertical="center"/>
    </xf>
    <xf numFmtId="0" fontId="70" fillId="0" borderId="0" xfId="70" applyFont="1" applyProtection="1">
      <protection locked="0"/>
    </xf>
    <xf numFmtId="0" fontId="70" fillId="25" borderId="0" xfId="70" applyFont="1" applyFill="1" applyProtection="1"/>
    <xf numFmtId="0" fontId="76" fillId="25" borderId="0" xfId="70" applyFont="1" applyFill="1" applyBorder="1" applyProtection="1"/>
    <xf numFmtId="0" fontId="70" fillId="25" borderId="0" xfId="70" applyFont="1" applyFill="1" applyBorder="1" applyProtection="1"/>
    <xf numFmtId="0" fontId="70" fillId="25" borderId="19" xfId="70" applyFont="1" applyFill="1" applyBorder="1" applyProtection="1"/>
    <xf numFmtId="0" fontId="69" fillId="0" borderId="0" xfId="70" applyFont="1" applyProtection="1">
      <protection locked="0"/>
    </xf>
    <xf numFmtId="16" fontId="3" fillId="0" borderId="0" xfId="70" applyNumberFormat="1" applyProtection="1">
      <protection locked="0"/>
    </xf>
    <xf numFmtId="0" fontId="69" fillId="25" borderId="0" xfId="70" applyFont="1" applyFill="1" applyProtection="1"/>
    <xf numFmtId="0" fontId="72" fillId="25" borderId="0" xfId="70" applyFont="1" applyFill="1" applyBorder="1" applyProtection="1"/>
    <xf numFmtId="0" fontId="69" fillId="25" borderId="0" xfId="70" applyFont="1" applyFill="1" applyBorder="1" applyProtection="1"/>
    <xf numFmtId="0" fontId="69" fillId="25" borderId="19" xfId="70" applyFont="1" applyFill="1" applyBorder="1" applyProtection="1"/>
    <xf numFmtId="0" fontId="14" fillId="0" borderId="0" xfId="70" applyFont="1" applyBorder="1" applyProtection="1"/>
    <xf numFmtId="0" fontId="12" fillId="25" borderId="0" xfId="70" applyFont="1" applyFill="1" applyBorder="1" applyAlignment="1" applyProtection="1">
      <alignment horizontal="center" vertical="center"/>
    </xf>
    <xf numFmtId="0" fontId="3" fillId="0" borderId="0" xfId="70" applyAlignment="1" applyProtection="1">
      <alignment vertical="center"/>
      <protection locked="0"/>
    </xf>
    <xf numFmtId="0" fontId="3" fillId="0" borderId="0" xfId="70" applyFont="1" applyFill="1" applyAlignment="1" applyProtection="1">
      <alignment vertical="center"/>
      <protection locked="0"/>
    </xf>
    <xf numFmtId="0" fontId="3" fillId="25" borderId="0" xfId="70" applyFill="1" applyAlignment="1" applyProtection="1">
      <alignment vertical="center"/>
    </xf>
    <xf numFmtId="0" fontId="3" fillId="25" borderId="19" xfId="70" applyFill="1" applyBorder="1" applyAlignment="1" applyProtection="1">
      <alignment vertical="center"/>
    </xf>
    <xf numFmtId="0" fontId="73" fillId="25" borderId="0" xfId="70" applyFont="1" applyFill="1" applyBorder="1" applyProtection="1"/>
    <xf numFmtId="0" fontId="3" fillId="26" borderId="0" xfId="70" applyFill="1" applyBorder="1" applyProtection="1"/>
    <xf numFmtId="0" fontId="3" fillId="25" borderId="18" xfId="70" applyFill="1" applyBorder="1" applyProtection="1"/>
    <xf numFmtId="0" fontId="14" fillId="25" borderId="18" xfId="70" applyFont="1" applyFill="1" applyBorder="1" applyAlignment="1" applyProtection="1">
      <alignment horizontal="left"/>
    </xf>
    <xf numFmtId="0" fontId="4" fillId="0" borderId="0" xfId="70" applyFont="1" applyProtection="1">
      <protection locked="0"/>
    </xf>
    <xf numFmtId="0" fontId="15" fillId="31" borderId="19" xfId="70" applyFont="1" applyFill="1" applyBorder="1" applyAlignment="1" applyProtection="1">
      <alignment horizontal="center" vertical="center"/>
    </xf>
    <xf numFmtId="0" fontId="6" fillId="25" borderId="19" xfId="70" applyFont="1" applyFill="1" applyBorder="1" applyProtection="1"/>
    <xf numFmtId="165" fontId="17" fillId="25" borderId="0" xfId="70" applyNumberFormat="1" applyFont="1" applyFill="1" applyBorder="1" applyAlignment="1" applyProtection="1">
      <alignment horizontal="right"/>
    </xf>
    <xf numFmtId="165" fontId="13" fillId="25" borderId="0" xfId="70" applyNumberFormat="1" applyFont="1" applyFill="1" applyBorder="1" applyAlignment="1" applyProtection="1">
      <alignment horizontal="center"/>
    </xf>
    <xf numFmtId="165" fontId="37" fillId="25" borderId="0" xfId="70" applyNumberFormat="1" applyFont="1" applyFill="1" applyBorder="1" applyAlignment="1" applyProtection="1">
      <alignment horizontal="center"/>
    </xf>
    <xf numFmtId="169" fontId="68" fillId="25" borderId="0" xfId="70" applyNumberFormat="1" applyFont="1" applyFill="1" applyBorder="1" applyAlignment="1" applyProtection="1">
      <alignment horizontal="center"/>
    </xf>
    <xf numFmtId="0" fontId="91" fillId="25" borderId="0" xfId="70" applyFont="1" applyFill="1" applyBorder="1" applyAlignment="1" applyProtection="1">
      <alignment horizontal="left" vertical="center"/>
    </xf>
    <xf numFmtId="0" fontId="3" fillId="0" borderId="0" xfId="70" applyBorder="1" applyProtection="1"/>
    <xf numFmtId="0" fontId="14" fillId="0" borderId="0" xfId="70" applyFont="1" applyProtection="1">
      <protection locked="0"/>
    </xf>
    <xf numFmtId="0" fontId="14" fillId="25" borderId="0" xfId="70" applyFont="1" applyFill="1" applyProtection="1"/>
    <xf numFmtId="0" fontId="11" fillId="25" borderId="19" xfId="70" applyFont="1" applyFill="1" applyBorder="1" applyProtection="1"/>
    <xf numFmtId="0" fontId="13" fillId="25" borderId="0" xfId="70" applyFont="1" applyFill="1" applyBorder="1" applyAlignment="1" applyProtection="1">
      <alignment horizontal="left" indent="1"/>
    </xf>
    <xf numFmtId="0" fontId="29" fillId="25" borderId="19" xfId="70" applyFont="1" applyFill="1" applyBorder="1" applyProtection="1"/>
    <xf numFmtId="0" fontId="86" fillId="25" borderId="0" xfId="70" applyFont="1" applyFill="1" applyBorder="1" applyProtection="1"/>
    <xf numFmtId="165" fontId="4" fillId="25" borderId="0" xfId="70" applyNumberFormat="1" applyFont="1" applyFill="1" applyBorder="1" applyAlignment="1" applyProtection="1">
      <alignment horizontal="center"/>
    </xf>
    <xf numFmtId="0" fontId="4" fillId="25" borderId="0" xfId="70" applyFont="1" applyFill="1" applyBorder="1" applyProtection="1"/>
    <xf numFmtId="0" fontId="7" fillId="25" borderId="19" xfId="70" applyFont="1" applyFill="1" applyBorder="1" applyProtection="1"/>
    <xf numFmtId="168" fontId="50" fillId="0" borderId="0" xfId="70" applyNumberFormat="1" applyFont="1" applyProtection="1">
      <protection locked="0"/>
    </xf>
    <xf numFmtId="0" fontId="12" fillId="25" borderId="0" xfId="70" applyFont="1" applyFill="1" applyBorder="1" applyAlignment="1" applyProtection="1">
      <alignment horizontal="left"/>
    </xf>
    <xf numFmtId="165" fontId="3" fillId="0" borderId="0" xfId="70" applyNumberFormat="1" applyProtection="1">
      <protection locked="0"/>
    </xf>
    <xf numFmtId="0" fontId="13" fillId="25" borderId="0" xfId="70" applyFont="1" applyFill="1" applyBorder="1" applyProtection="1"/>
    <xf numFmtId="0" fontId="69" fillId="0" borderId="0" xfId="70" applyFont="1" applyAlignment="1" applyProtection="1">
      <alignment vertical="center"/>
      <protection locked="0"/>
    </xf>
    <xf numFmtId="0" fontId="72" fillId="25" borderId="19" xfId="70" applyFont="1" applyFill="1" applyBorder="1" applyProtection="1"/>
    <xf numFmtId="0" fontId="71" fillId="25" borderId="0" xfId="70" applyFont="1" applyFill="1" applyBorder="1" applyProtection="1"/>
    <xf numFmtId="0" fontId="3" fillId="25" borderId="0" xfId="70" applyFill="1" applyBorder="1" applyAlignment="1" applyProtection="1">
      <alignment vertical="justify"/>
    </xf>
    <xf numFmtId="0" fontId="12" fillId="25" borderId="0" xfId="70" applyFont="1" applyFill="1" applyBorder="1" applyAlignment="1" applyProtection="1">
      <alignment horizontal="center"/>
    </xf>
    <xf numFmtId="0" fontId="17" fillId="0" borderId="0" xfId="70" applyFont="1" applyBorder="1" applyAlignment="1" applyProtection="1"/>
    <xf numFmtId="0" fontId="3" fillId="25" borderId="21" xfId="70" applyFill="1" applyBorder="1" applyProtection="1"/>
    <xf numFmtId="0" fontId="3" fillId="25" borderId="22" xfId="70" applyFill="1" applyBorder="1" applyProtection="1"/>
    <xf numFmtId="0" fontId="50" fillId="25" borderId="22" xfId="70" applyFont="1" applyFill="1" applyBorder="1" applyAlignment="1" applyProtection="1">
      <alignment horizontal="left"/>
    </xf>
    <xf numFmtId="0" fontId="10" fillId="25" borderId="22" xfId="70" applyFont="1" applyFill="1" applyBorder="1" applyAlignment="1" applyProtection="1">
      <alignment horizontal="left"/>
    </xf>
    <xf numFmtId="0" fontId="17" fillId="25" borderId="22" xfId="70" applyFont="1" applyFill="1" applyBorder="1" applyProtection="1"/>
    <xf numFmtId="0" fontId="12" fillId="25" borderId="18" xfId="70" applyFont="1" applyFill="1" applyBorder="1" applyAlignment="1" applyProtection="1">
      <alignment horizontal="right"/>
    </xf>
    <xf numFmtId="0" fontId="3" fillId="26" borderId="18" xfId="70" applyFill="1" applyBorder="1" applyProtection="1"/>
    <xf numFmtId="0" fontId="15" fillId="31" borderId="20" xfId="70" applyFont="1" applyFill="1" applyBorder="1" applyAlignment="1" applyProtection="1">
      <alignment horizontal="center" vertical="center"/>
    </xf>
    <xf numFmtId="0" fontId="77" fillId="0" borderId="0" xfId="70" applyFont="1" applyProtection="1">
      <protection locked="0"/>
    </xf>
    <xf numFmtId="0" fontId="77" fillId="25" borderId="0" xfId="70" applyFont="1" applyFill="1" applyProtection="1"/>
    <xf numFmtId="164" fontId="75" fillId="25" borderId="0" xfId="70" applyNumberFormat="1" applyFont="1" applyFill="1" applyBorder="1" applyAlignment="1" applyProtection="1">
      <alignment horizontal="center"/>
    </xf>
    <xf numFmtId="0" fontId="50" fillId="25" borderId="20" xfId="70" applyFont="1" applyFill="1" applyBorder="1" applyProtection="1"/>
    <xf numFmtId="0" fontId="25" fillId="25" borderId="20" xfId="70" applyFont="1" applyFill="1" applyBorder="1" applyProtection="1"/>
    <xf numFmtId="0" fontId="71" fillId="25" borderId="0" xfId="70" applyFont="1" applyFill="1" applyBorder="1" applyAlignment="1" applyProtection="1">
      <alignment horizontal="left"/>
    </xf>
    <xf numFmtId="0" fontId="3" fillId="25" borderId="20" xfId="70" applyFill="1" applyBorder="1" applyProtection="1"/>
    <xf numFmtId="0" fontId="12" fillId="25" borderId="0" xfId="70" applyFont="1" applyFill="1" applyBorder="1" applyAlignment="1" applyProtection="1">
      <alignment horizontal="center" vertical="distributed"/>
    </xf>
    <xf numFmtId="0" fontId="14" fillId="0" borderId="0" xfId="70" applyFont="1" applyProtection="1"/>
    <xf numFmtId="165" fontId="12" fillId="25" borderId="0" xfId="70" applyNumberFormat="1" applyFont="1" applyFill="1" applyBorder="1" applyAlignment="1" applyProtection="1">
      <alignment horizontal="center"/>
    </xf>
    <xf numFmtId="0" fontId="37" fillId="0" borderId="0" xfId="40" applyFont="1" applyFill="1" applyBorder="1" applyAlignment="1" applyProtection="1">
      <alignment horizontal="left" indent="1"/>
    </xf>
    <xf numFmtId="0" fontId="24" fillId="0" borderId="0" xfId="70" applyFont="1" applyProtection="1">
      <protection locked="0"/>
    </xf>
    <xf numFmtId="0" fontId="24" fillId="25" borderId="0" xfId="70" applyFont="1" applyFill="1" applyProtection="1"/>
    <xf numFmtId="0" fontId="24" fillId="25" borderId="0" xfId="70" applyFont="1" applyFill="1" applyBorder="1" applyProtection="1"/>
    <xf numFmtId="0" fontId="24" fillId="25" borderId="20" xfId="70" applyFont="1" applyFill="1" applyBorder="1" applyProtection="1"/>
    <xf numFmtId="0" fontId="22" fillId="25" borderId="0" xfId="70" applyFont="1" applyFill="1" applyProtection="1"/>
    <xf numFmtId="0" fontId="22" fillId="25" borderId="20" xfId="70" applyFont="1" applyFill="1" applyBorder="1" applyProtection="1"/>
    <xf numFmtId="0" fontId="14" fillId="25" borderId="20" xfId="70" applyFont="1" applyFill="1" applyBorder="1" applyProtection="1"/>
    <xf numFmtId="0" fontId="69" fillId="25" borderId="20" xfId="70" applyFont="1" applyFill="1" applyBorder="1" applyProtection="1"/>
    <xf numFmtId="165" fontId="69" fillId="0" borderId="0" xfId="70" applyNumberFormat="1" applyFont="1" applyProtection="1">
      <protection locked="0"/>
    </xf>
    <xf numFmtId="0" fontId="3" fillId="25" borderId="0" xfId="70" applyFill="1" applyBorder="1" applyAlignment="1" applyProtection="1"/>
    <xf numFmtId="0" fontId="3" fillId="25" borderId="20" xfId="70" applyFill="1" applyBorder="1" applyAlignment="1" applyProtection="1">
      <alignment vertical="center"/>
    </xf>
    <xf numFmtId="0" fontId="50" fillId="25" borderId="0" xfId="70" applyFont="1" applyFill="1" applyBorder="1" applyAlignment="1" applyProtection="1">
      <alignment horizontal="left"/>
    </xf>
    <xf numFmtId="0" fontId="10" fillId="25" borderId="0" xfId="70" applyFont="1" applyFill="1" applyBorder="1" applyAlignment="1" applyProtection="1">
      <alignment horizontal="left"/>
    </xf>
    <xf numFmtId="0" fontId="17" fillId="0" borderId="0" xfId="70" applyFont="1" applyBorder="1" applyAlignment="1" applyProtection="1">
      <alignment vertical="center"/>
    </xf>
    <xf numFmtId="0" fontId="10" fillId="25" borderId="20" xfId="70" applyFont="1" applyFill="1" applyBorder="1" applyAlignment="1" applyProtection="1">
      <alignment horizontal="left"/>
    </xf>
    <xf numFmtId="0" fontId="17" fillId="25" borderId="0" xfId="70" applyFont="1" applyFill="1" applyBorder="1" applyAlignment="1" applyProtection="1">
      <alignment horizontal="right"/>
    </xf>
    <xf numFmtId="0" fontId="10" fillId="25" borderId="23" xfId="70" applyFont="1" applyFill="1" applyBorder="1" applyAlignment="1" applyProtection="1">
      <alignment horizontal="left"/>
    </xf>
    <xf numFmtId="0" fontId="3" fillId="25" borderId="18" xfId="70" applyFill="1" applyBorder="1" applyAlignment="1" applyProtection="1">
      <alignment horizontal="left"/>
    </xf>
    <xf numFmtId="0" fontId="17" fillId="25" borderId="0" xfId="63" applyFont="1" applyFill="1" applyBorder="1" applyAlignment="1">
      <alignment horizontal="left" vertical="center"/>
    </xf>
    <xf numFmtId="167" fontId="3" fillId="0" borderId="0" xfId="70" applyNumberFormat="1" applyProtection="1">
      <protection locked="0"/>
    </xf>
    <xf numFmtId="168" fontId="85" fillId="26" borderId="0" xfId="0" applyNumberFormat="1" applyFont="1" applyFill="1" applyBorder="1" applyAlignment="1" applyProtection="1">
      <alignment horizontal="right"/>
    </xf>
    <xf numFmtId="168" fontId="13" fillId="26" borderId="0" xfId="0" applyNumberFormat="1" applyFont="1" applyFill="1" applyBorder="1" applyAlignment="1" applyProtection="1">
      <alignment horizontal="right"/>
    </xf>
    <xf numFmtId="168" fontId="12" fillId="26" borderId="0" xfId="0" applyNumberFormat="1" applyFont="1" applyFill="1" applyBorder="1" applyAlignment="1" applyProtection="1">
      <alignment horizontal="right"/>
    </xf>
    <xf numFmtId="167" fontId="14" fillId="0" borderId="0" xfId="70" applyNumberFormat="1" applyFont="1" applyProtection="1">
      <protection locked="0"/>
    </xf>
    <xf numFmtId="0" fontId="10" fillId="25" borderId="0" xfId="70" applyFont="1" applyFill="1" applyBorder="1" applyProtection="1"/>
    <xf numFmtId="0" fontId="17" fillId="24" borderId="0" xfId="40" applyFont="1" applyFill="1" applyBorder="1" applyProtection="1"/>
    <xf numFmtId="0" fontId="10" fillId="25" borderId="23" xfId="70" applyFont="1" applyFill="1" applyBorder="1" applyAlignment="1">
      <alignment horizontal="left"/>
    </xf>
    <xf numFmtId="0" fontId="10" fillId="25" borderId="0" xfId="70" applyFont="1" applyFill="1" applyBorder="1" applyAlignment="1">
      <alignment horizontal="left"/>
    </xf>
    <xf numFmtId="0" fontId="12" fillId="26" borderId="0" xfId="63" applyFont="1" applyFill="1" applyBorder="1" applyAlignment="1"/>
    <xf numFmtId="0" fontId="85" fillId="24" borderId="0" xfId="66" applyFont="1" applyFill="1" applyBorder="1" applyAlignment="1">
      <alignment horizontal="left" vertical="center"/>
    </xf>
    <xf numFmtId="1" fontId="12" fillId="26" borderId="12" xfId="63" applyNumberFormat="1" applyFont="1" applyFill="1" applyBorder="1" applyAlignment="1">
      <alignment horizontal="center" vertical="center" wrapText="1"/>
    </xf>
    <xf numFmtId="3" fontId="12" fillId="25" borderId="0" xfId="63" quotePrefix="1" applyNumberFormat="1" applyFont="1" applyFill="1" applyBorder="1" applyAlignment="1">
      <alignment vertical="center"/>
    </xf>
    <xf numFmtId="2" fontId="13" fillId="25" borderId="12" xfId="63" applyNumberFormat="1" applyFont="1" applyFill="1" applyBorder="1" applyAlignment="1">
      <alignment vertical="center"/>
    </xf>
    <xf numFmtId="2" fontId="12" fillId="25" borderId="12" xfId="63" applyNumberFormat="1" applyFont="1" applyFill="1" applyBorder="1" applyAlignment="1">
      <alignment horizontal="center" vertical="center" wrapText="1"/>
    </xf>
    <xf numFmtId="1" fontId="12" fillId="26" borderId="12" xfId="63" applyNumberFormat="1" applyFont="1" applyFill="1" applyBorder="1" applyAlignment="1">
      <alignment vertical="center"/>
    </xf>
    <xf numFmtId="3" fontId="12" fillId="25" borderId="13" xfId="63" quotePrefix="1" applyNumberFormat="1" applyFont="1" applyFill="1" applyBorder="1" applyAlignment="1">
      <alignment vertical="center"/>
    </xf>
    <xf numFmtId="0" fontId="3" fillId="25" borderId="0" xfId="63" applyFill="1" applyBorder="1" applyAlignment="1">
      <alignment horizontal="right"/>
    </xf>
    <xf numFmtId="0" fontId="58" fillId="25" borderId="0" xfId="63" applyFont="1" applyFill="1" applyBorder="1" applyAlignment="1"/>
    <xf numFmtId="0" fontId="97" fillId="25" borderId="0" xfId="63" applyFont="1" applyFill="1" applyBorder="1" applyAlignment="1">
      <alignment horizontal="left" wrapText="1"/>
    </xf>
    <xf numFmtId="3" fontId="97" fillId="25" borderId="0" xfId="63" quotePrefix="1" applyNumberFormat="1" applyFont="1" applyFill="1" applyBorder="1" applyAlignment="1">
      <alignment horizontal="right"/>
    </xf>
    <xf numFmtId="0" fontId="50" fillId="25" borderId="0" xfId="63" applyFont="1" applyFill="1" applyBorder="1"/>
    <xf numFmtId="3" fontId="17" fillId="25" borderId="0" xfId="63" quotePrefix="1" applyNumberFormat="1" applyFont="1" applyFill="1" applyBorder="1" applyAlignment="1">
      <alignment horizontal="right" vertical="center"/>
    </xf>
    <xf numFmtId="4" fontId="99" fillId="25" borderId="0" xfId="63" applyNumberFormat="1" applyFont="1" applyFill="1" applyBorder="1" applyAlignment="1">
      <alignment horizontal="left"/>
    </xf>
    <xf numFmtId="0" fontId="6" fillId="25" borderId="19" xfId="63" applyFont="1" applyFill="1" applyBorder="1"/>
    <xf numFmtId="3" fontId="17" fillId="25" borderId="0" xfId="63" applyNumberFormat="1" applyFont="1" applyFill="1" applyBorder="1" applyAlignment="1">
      <alignment horizontal="right" vertical="center"/>
    </xf>
    <xf numFmtId="3" fontId="97" fillId="25" borderId="0" xfId="63" quotePrefix="1" applyNumberFormat="1" applyFont="1" applyFill="1" applyBorder="1" applyAlignment="1">
      <alignment horizontal="right" vertical="center"/>
    </xf>
    <xf numFmtId="0" fontId="17" fillId="25" borderId="0" xfId="70" applyFont="1" applyFill="1" applyBorder="1" applyAlignment="1"/>
    <xf numFmtId="0" fontId="17" fillId="25" borderId="0" xfId="70" quotePrefix="1" applyFont="1" applyFill="1" applyBorder="1" applyAlignment="1"/>
    <xf numFmtId="1" fontId="19" fillId="26" borderId="0" xfId="63" applyNumberFormat="1" applyFont="1" applyFill="1" applyBorder="1" applyAlignment="1">
      <alignment horizontal="center" vertical="center" wrapText="1"/>
    </xf>
    <xf numFmtId="0" fontId="50" fillId="26" borderId="0" xfId="70" applyFont="1" applyFill="1" applyBorder="1" applyAlignment="1"/>
    <xf numFmtId="0" fontId="85" fillId="27" borderId="0" xfId="66" applyFont="1" applyFill="1" applyBorder="1" applyAlignment="1">
      <alignment horizontal="left" vertical="top"/>
    </xf>
    <xf numFmtId="0" fontId="97" fillId="26" borderId="0" xfId="63" applyFont="1" applyFill="1" applyBorder="1" applyAlignment="1">
      <alignment horizontal="left" vertical="top" wrapText="1"/>
    </xf>
    <xf numFmtId="167" fontId="30" fillId="26" borderId="0" xfId="70" applyNumberFormat="1" applyFont="1" applyFill="1" applyBorder="1" applyAlignment="1">
      <alignment horizontal="right"/>
    </xf>
    <xf numFmtId="0" fontId="134" fillId="26" borderId="0" xfId="70" applyFont="1" applyFill="1" applyBorder="1" applyAlignment="1"/>
    <xf numFmtId="1" fontId="49" fillId="26" borderId="0" xfId="63" applyNumberFormat="1" applyFont="1" applyFill="1" applyBorder="1" applyAlignment="1">
      <alignment horizontal="center" wrapText="1"/>
    </xf>
    <xf numFmtId="0" fontId="12" fillId="0" borderId="0" xfId="70" applyFont="1" applyBorder="1" applyAlignment="1">
      <alignment horizontal="center"/>
    </xf>
    <xf numFmtId="0" fontId="3" fillId="26" borderId="0" xfId="63" applyFill="1" applyBorder="1" applyAlignment="1"/>
    <xf numFmtId="49" fontId="13" fillId="26" borderId="0" xfId="63" applyNumberFormat="1" applyFont="1" applyFill="1" applyBorder="1" applyAlignment="1">
      <alignment horizontal="left"/>
    </xf>
    <xf numFmtId="0" fontId="30" fillId="26" borderId="0" xfId="70" applyFont="1" applyFill="1" applyBorder="1" applyAlignment="1">
      <alignment horizontal="justify"/>
    </xf>
    <xf numFmtId="167" fontId="17" fillId="26" borderId="0" xfId="70" applyNumberFormat="1" applyFont="1" applyFill="1" applyBorder="1" applyAlignment="1">
      <alignment horizontal="right"/>
    </xf>
    <xf numFmtId="3" fontId="132" fillId="25" borderId="0" xfId="63" applyNumberFormat="1" applyFont="1" applyFill="1" applyBorder="1" applyAlignment="1">
      <alignment horizontal="left"/>
    </xf>
    <xf numFmtId="0" fontId="49" fillId="26" borderId="0" xfId="70" applyFont="1" applyFill="1" applyBorder="1" applyAlignment="1">
      <alignment horizontal="left"/>
    </xf>
    <xf numFmtId="3" fontId="97" fillId="25" borderId="0" xfId="63" applyNumberFormat="1" applyFont="1" applyFill="1" applyBorder="1" applyAlignment="1">
      <alignment horizontal="left"/>
    </xf>
    <xf numFmtId="0" fontId="12" fillId="25" borderId="18" xfId="71" applyFont="1" applyFill="1" applyBorder="1" applyAlignment="1">
      <alignment horizontal="left"/>
    </xf>
    <xf numFmtId="0" fontId="3" fillId="26" borderId="0" xfId="71" applyFill="1" applyBorder="1" applyAlignment="1">
      <alignment horizontal="left"/>
    </xf>
    <xf numFmtId="0" fontId="3" fillId="25" borderId="0" xfId="179" applyFont="1" applyFill="1"/>
    <xf numFmtId="0" fontId="3" fillId="0" borderId="0" xfId="179" applyFont="1"/>
    <xf numFmtId="0" fontId="3" fillId="25" borderId="0" xfId="179" applyFont="1" applyFill="1" applyBorder="1"/>
    <xf numFmtId="0" fontId="17" fillId="25" borderId="0" xfId="179" applyFont="1" applyFill="1" applyBorder="1" applyAlignment="1">
      <alignment horizontal="right"/>
    </xf>
    <xf numFmtId="0" fontId="3" fillId="25" borderId="0" xfId="179" applyFont="1" applyFill="1" applyAlignment="1">
      <alignment vertical="center"/>
    </xf>
    <xf numFmtId="0" fontId="3" fillId="25" borderId="0" xfId="179" applyFont="1" applyFill="1" applyBorder="1" applyAlignment="1">
      <alignment vertical="center"/>
    </xf>
    <xf numFmtId="0" fontId="3" fillId="0" borderId="0" xfId="179" applyFont="1" applyAlignment="1">
      <alignment vertical="center"/>
    </xf>
    <xf numFmtId="0" fontId="11" fillId="25" borderId="0" xfId="179" applyFont="1" applyFill="1" applyBorder="1"/>
    <xf numFmtId="0" fontId="12" fillId="25" borderId="0" xfId="179" applyFont="1" applyFill="1" applyBorder="1" applyAlignment="1">
      <alignment horizontal="center"/>
    </xf>
    <xf numFmtId="0" fontId="13" fillId="25" borderId="0" xfId="179" applyFont="1" applyFill="1" applyBorder="1" applyAlignment="1">
      <alignment horizontal="center" vertical="center" wrapText="1"/>
    </xf>
    <xf numFmtId="0" fontId="17" fillId="25" borderId="0" xfId="180" applyFont="1" applyFill="1" applyBorder="1" applyAlignment="1">
      <alignment horizontal="left" vertical="top"/>
    </xf>
    <xf numFmtId="0" fontId="58" fillId="25" borderId="0" xfId="179" applyFont="1" applyFill="1" applyAlignment="1">
      <alignment vertical="center"/>
    </xf>
    <xf numFmtId="0" fontId="58" fillId="25" borderId="0" xfId="179" applyFont="1" applyFill="1" applyBorder="1" applyAlignment="1">
      <alignment vertical="center"/>
    </xf>
    <xf numFmtId="0" fontId="55" fillId="25" borderId="0" xfId="179" applyFont="1" applyFill="1" applyBorder="1" applyAlignment="1">
      <alignment vertical="center"/>
    </xf>
    <xf numFmtId="3" fontId="19" fillId="24" borderId="0" xfId="181" applyNumberFormat="1" applyFont="1" applyFill="1" applyBorder="1" applyAlignment="1">
      <alignment horizontal="right" vertical="center" wrapText="1"/>
    </xf>
    <xf numFmtId="0" fontId="58" fillId="0" borderId="0" xfId="179" applyFont="1" applyAlignment="1">
      <alignment vertical="center"/>
    </xf>
    <xf numFmtId="3" fontId="58" fillId="0" borderId="0" xfId="179" applyNumberFormat="1" applyFont="1" applyAlignment="1">
      <alignment vertical="center"/>
    </xf>
    <xf numFmtId="0" fontId="12" fillId="27" borderId="0" xfId="120" applyFont="1" applyFill="1" applyBorder="1" applyAlignment="1">
      <alignment horizontal="left" indent="1"/>
    </xf>
    <xf numFmtId="3" fontId="13" fillId="24" borderId="0" xfId="181" applyNumberFormat="1" applyFont="1" applyFill="1" applyBorder="1" applyAlignment="1">
      <alignment horizontal="center" wrapText="1"/>
    </xf>
    <xf numFmtId="0" fontId="56" fillId="25" borderId="0" xfId="179" applyFont="1" applyFill="1"/>
    <xf numFmtId="0" fontId="56" fillId="25" borderId="0" xfId="179" applyFont="1" applyFill="1" applyBorder="1"/>
    <xf numFmtId="0" fontId="56" fillId="0" borderId="0" xfId="179" applyFont="1"/>
    <xf numFmtId="0" fontId="10" fillId="25" borderId="0" xfId="179" applyFont="1" applyFill="1" applyBorder="1" applyAlignment="1">
      <alignment vertical="center"/>
    </xf>
    <xf numFmtId="0" fontId="14" fillId="25" borderId="0" xfId="179" applyFont="1" applyFill="1" applyBorder="1" applyAlignment="1">
      <alignment vertical="center"/>
    </xf>
    <xf numFmtId="0" fontId="58" fillId="25" borderId="0" xfId="179" applyFont="1" applyFill="1"/>
    <xf numFmtId="0" fontId="58" fillId="25" borderId="0" xfId="179" applyFont="1" applyFill="1" applyBorder="1"/>
    <xf numFmtId="0" fontId="55" fillId="25" borderId="0" xfId="179" applyFont="1" applyFill="1" applyBorder="1"/>
    <xf numFmtId="0" fontId="58" fillId="0" borderId="0" xfId="179" applyFont="1"/>
    <xf numFmtId="0" fontId="13" fillId="25" borderId="0" xfId="179" applyFont="1" applyFill="1" applyBorder="1" applyAlignment="1">
      <alignment horizontal="right" vertical="center" wrapText="1"/>
    </xf>
    <xf numFmtId="0" fontId="11" fillId="25" borderId="0" xfId="179" applyFont="1" applyFill="1" applyBorder="1" applyAlignment="1">
      <alignment vertical="center"/>
    </xf>
    <xf numFmtId="0" fontId="3" fillId="25" borderId="0" xfId="179" applyFont="1" applyFill="1" applyAlignment="1"/>
    <xf numFmtId="0" fontId="3" fillId="0" borderId="0" xfId="179" applyFont="1" applyBorder="1" applyAlignment="1"/>
    <xf numFmtId="0" fontId="17" fillId="25" borderId="0" xfId="179" applyFont="1" applyFill="1" applyBorder="1" applyAlignment="1">
      <alignment wrapText="1"/>
    </xf>
    <xf numFmtId="0" fontId="3" fillId="0" borderId="0" xfId="179" applyFont="1" applyAlignment="1"/>
    <xf numFmtId="0" fontId="3" fillId="25" borderId="0" xfId="53" applyFont="1" applyFill="1" applyBorder="1"/>
    <xf numFmtId="0" fontId="124" fillId="26" borderId="0" xfId="53" applyFont="1" applyFill="1" applyBorder="1"/>
    <xf numFmtId="0" fontId="3" fillId="26" borderId="0" xfId="53" applyFont="1" applyFill="1" applyBorder="1"/>
    <xf numFmtId="0" fontId="6" fillId="25" borderId="0" xfId="179" applyFont="1" applyFill="1" applyBorder="1"/>
    <xf numFmtId="0" fontId="15" fillId="0" borderId="0" xfId="179" applyFont="1" applyFill="1" applyBorder="1" applyAlignment="1">
      <alignment horizontal="center" vertical="center"/>
    </xf>
    <xf numFmtId="0" fontId="30" fillId="25" borderId="13" xfId="70" applyFont="1" applyFill="1" applyBorder="1" applyAlignment="1">
      <alignment horizontal="center" vertical="center" wrapText="1"/>
    </xf>
    <xf numFmtId="0" fontId="30" fillId="25" borderId="49" xfId="70" applyFont="1" applyFill="1" applyBorder="1" applyAlignment="1">
      <alignment horizontal="center" vertical="center" wrapText="1"/>
    </xf>
    <xf numFmtId="0" fontId="9"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3" fillId="25" borderId="0" xfId="70" applyFont="1" applyFill="1" applyBorder="1" applyAlignment="1">
      <alignment vertical="center"/>
    </xf>
    <xf numFmtId="4" fontId="4" fillId="25" borderId="0" xfId="63" applyNumberFormat="1" applyFont="1" applyFill="1" applyBorder="1" applyAlignment="1">
      <alignment horizontal="left" vertical="center" wrapText="1"/>
    </xf>
    <xf numFmtId="0" fontId="4" fillId="26" borderId="0" xfId="70" applyFont="1" applyFill="1" applyBorder="1" applyAlignment="1">
      <alignment vertical="center" wrapText="1"/>
    </xf>
    <xf numFmtId="0" fontId="4"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63" applyFont="1" applyFill="1" applyBorder="1" applyAlignment="1">
      <alignment horizontal="left" vertical="center" wrapText="1"/>
    </xf>
    <xf numFmtId="0" fontId="50" fillId="0" borderId="0" xfId="70" applyFont="1" applyAlignment="1">
      <alignment vertical="center"/>
    </xf>
    <xf numFmtId="0" fontId="9" fillId="24" borderId="0" xfId="40" applyFont="1" applyFill="1" applyBorder="1" applyAlignment="1">
      <alignment horizontal="left" vertical="center"/>
    </xf>
    <xf numFmtId="0" fontId="4" fillId="25" borderId="0" xfId="70" applyFont="1" applyFill="1" applyAlignment="1">
      <alignment vertical="center"/>
    </xf>
    <xf numFmtId="0" fontId="4" fillId="25" borderId="20" xfId="70" applyFont="1" applyFill="1" applyBorder="1" applyAlignment="1">
      <alignment vertical="center"/>
    </xf>
    <xf numFmtId="0" fontId="4" fillId="25" borderId="0" xfId="70" applyFont="1" applyFill="1" applyBorder="1" applyAlignment="1">
      <alignment vertical="center"/>
    </xf>
    <xf numFmtId="0" fontId="4" fillId="0" borderId="0" xfId="70" applyFont="1" applyAlignment="1">
      <alignment vertical="center"/>
    </xf>
    <xf numFmtId="0" fontId="9" fillId="24" borderId="0" xfId="40" applyFont="1" applyFill="1" applyBorder="1" applyAlignment="1">
      <alignment vertical="center"/>
    </xf>
    <xf numFmtId="0" fontId="9" fillId="27" borderId="0" xfId="40" applyFont="1" applyFill="1" applyBorder="1" applyAlignment="1">
      <alignment vertical="center"/>
    </xf>
    <xf numFmtId="4" fontId="4" fillId="26" borderId="0" xfId="63" applyNumberFormat="1" applyFont="1" applyFill="1" applyBorder="1" applyAlignment="1">
      <alignment horizontal="left" vertical="center" wrapText="1"/>
    </xf>
    <xf numFmtId="0" fontId="9" fillId="27" borderId="0" xfId="66" applyFont="1" applyFill="1" applyBorder="1" applyAlignment="1">
      <alignment horizontal="left" vertical="center"/>
    </xf>
    <xf numFmtId="0" fontId="4" fillId="26" borderId="0" xfId="70" applyFont="1" applyFill="1" applyAlignment="1">
      <alignment vertical="center" wrapText="1"/>
    </xf>
    <xf numFmtId="0" fontId="4" fillId="26" borderId="0" xfId="70" applyFont="1" applyFill="1" applyAlignment="1">
      <alignment vertical="center"/>
    </xf>
    <xf numFmtId="0" fontId="4" fillId="26" borderId="0" xfId="63" applyFont="1" applyFill="1" applyBorder="1" applyAlignment="1">
      <alignment horizontal="left" vertical="center" wrapText="1"/>
    </xf>
    <xf numFmtId="0" fontId="4" fillId="26" borderId="0" xfId="70" quotePrefix="1" applyFont="1" applyFill="1" applyBorder="1" applyAlignment="1">
      <alignment vertical="center" wrapText="1"/>
    </xf>
    <xf numFmtId="0" fontId="4" fillId="25" borderId="0" xfId="70" quotePrefix="1" applyFont="1" applyFill="1" applyBorder="1" applyAlignment="1">
      <alignment vertical="center" wrapText="1"/>
    </xf>
    <xf numFmtId="0" fontId="4" fillId="25" borderId="0" xfId="63" applyFont="1" applyFill="1" applyBorder="1" applyAlignment="1">
      <alignment horizontal="left" vertical="center" wrapText="1"/>
    </xf>
    <xf numFmtId="0" fontId="12" fillId="25" borderId="18" xfId="63" applyFont="1" applyFill="1" applyBorder="1" applyAlignment="1">
      <alignment horizontal="left" indent="6"/>
    </xf>
    <xf numFmtId="0" fontId="10" fillId="25" borderId="22" xfId="179" applyFont="1" applyFill="1" applyBorder="1" applyAlignment="1">
      <alignment horizontal="left"/>
    </xf>
    <xf numFmtId="3" fontId="85" fillId="27" borderId="0" xfId="40" applyNumberFormat="1" applyFont="1" applyFill="1" applyBorder="1" applyAlignment="1">
      <alignment horizontal="right" vertical="center" wrapText="1"/>
    </xf>
    <xf numFmtId="3" fontId="85" fillId="27" borderId="0" xfId="40" applyNumberFormat="1" applyFont="1" applyFill="1" applyBorder="1" applyAlignment="1">
      <alignment horizontal="right" wrapText="1"/>
    </xf>
    <xf numFmtId="4" fontId="85" fillId="27" borderId="0" xfId="40" applyNumberFormat="1" applyFont="1" applyFill="1" applyBorder="1" applyAlignment="1">
      <alignment horizontal="right" wrapText="1"/>
    </xf>
    <xf numFmtId="0" fontId="12" fillId="25" borderId="12" xfId="70" applyFont="1" applyFill="1" applyBorder="1" applyAlignment="1">
      <alignment horizontal="center" vertical="center" wrapText="1"/>
    </xf>
    <xf numFmtId="3" fontId="85" fillId="25" borderId="0" xfId="63" applyNumberFormat="1" applyFont="1" applyFill="1" applyBorder="1" applyAlignment="1"/>
    <xf numFmtId="3" fontId="85" fillId="25" borderId="0" xfId="63" applyNumberFormat="1" applyFont="1" applyFill="1" applyBorder="1" applyAlignment="1">
      <alignment horizontal="right"/>
    </xf>
    <xf numFmtId="3" fontId="88" fillId="25" borderId="0" xfId="63" applyNumberFormat="1" applyFont="1" applyFill="1" applyBorder="1" applyAlignment="1"/>
    <xf numFmtId="3" fontId="88" fillId="25" borderId="0" xfId="63" applyNumberFormat="1" applyFont="1" applyFill="1" applyBorder="1" applyAlignment="1">
      <alignment horizontal="right"/>
    </xf>
    <xf numFmtId="0" fontId="13" fillId="25" borderId="12" xfId="62" applyFont="1" applyFill="1" applyBorder="1" applyAlignment="1">
      <alignment horizontal="center" vertical="center" wrapText="1"/>
    </xf>
    <xf numFmtId="0" fontId="55" fillId="25" borderId="0" xfId="70" applyFont="1" applyFill="1" applyBorder="1" applyAlignment="1">
      <alignment horizontal="center" vertical="center"/>
    </xf>
    <xf numFmtId="3" fontId="85" fillId="26" borderId="0" xfId="71" applyNumberFormat="1" applyFont="1" applyFill="1" applyBorder="1" applyAlignment="1">
      <alignment horizontal="right" vertical="center"/>
    </xf>
    <xf numFmtId="3" fontId="88" fillId="26" borderId="0" xfId="71" applyNumberFormat="1" applyFont="1" applyFill="1" applyBorder="1" applyAlignment="1">
      <alignment horizontal="right" vertical="center"/>
    </xf>
    <xf numFmtId="3" fontId="49" fillId="24" borderId="0" xfId="181" applyNumberFormat="1" applyFont="1" applyFill="1" applyBorder="1" applyAlignment="1">
      <alignment horizontal="right" vertical="center" wrapText="1"/>
    </xf>
    <xf numFmtId="0" fontId="53" fillId="25" borderId="0" xfId="70" applyFont="1" applyFill="1" applyBorder="1" applyAlignment="1">
      <alignment horizontal="center" vertical="center"/>
    </xf>
    <xf numFmtId="0" fontId="49" fillId="25" borderId="0" xfId="70" applyFont="1" applyFill="1" applyBorder="1" applyAlignment="1">
      <alignment horizontal="left"/>
    </xf>
    <xf numFmtId="165" fontId="14" fillId="0" borderId="0" xfId="70" applyNumberFormat="1" applyFont="1" applyProtection="1">
      <protection locked="0"/>
    </xf>
    <xf numFmtId="3" fontId="13" fillId="0" borderId="0" xfId="63" applyNumberFormat="1" applyFont="1" applyBorder="1" applyAlignment="1">
      <alignment horizontal="right" wrapText="1"/>
    </xf>
    <xf numFmtId="173" fontId="4" fillId="25" borderId="0" xfId="70" applyNumberFormat="1" applyFont="1" applyFill="1" applyBorder="1" applyAlignment="1">
      <alignment horizontal="left"/>
    </xf>
    <xf numFmtId="0" fontId="12" fillId="25" borderId="18" xfId="70" applyFont="1" applyFill="1" applyBorder="1" applyAlignment="1">
      <alignment horizontal="left"/>
    </xf>
    <xf numFmtId="0" fontId="85" fillId="25" borderId="0" xfId="78" applyFont="1" applyFill="1" applyBorder="1" applyAlignment="1">
      <alignment horizontal="left"/>
    </xf>
    <xf numFmtId="0" fontId="10" fillId="25" borderId="0" xfId="70" applyFont="1" applyFill="1" applyBorder="1" applyAlignment="1">
      <alignment horizontal="left"/>
    </xf>
    <xf numFmtId="165" fontId="99" fillId="26" borderId="0" xfId="70" applyNumberFormat="1" applyFont="1" applyFill="1" applyBorder="1" applyAlignment="1">
      <alignment horizontal="right" vertical="center"/>
    </xf>
    <xf numFmtId="0" fontId="3" fillId="48" borderId="0" xfId="70" applyFill="1"/>
    <xf numFmtId="171" fontId="85" fillId="26" borderId="49" xfId="70" applyNumberFormat="1" applyFont="1" applyFill="1" applyBorder="1" applyAlignment="1">
      <alignment horizontal="right" wrapText="1" indent="1"/>
    </xf>
    <xf numFmtId="171" fontId="9" fillId="26" borderId="0" xfId="70" applyNumberFormat="1" applyFont="1" applyFill="1" applyBorder="1" applyAlignment="1">
      <alignment horizontal="right" vertical="center" wrapText="1" indent="1"/>
    </xf>
    <xf numFmtId="171" fontId="4" fillId="26" borderId="0" xfId="70" applyNumberFormat="1" applyFont="1" applyFill="1" applyBorder="1" applyAlignment="1">
      <alignment horizontal="right" vertical="center" wrapText="1" indent="1"/>
    </xf>
    <xf numFmtId="171" fontId="9" fillId="26" borderId="0" xfId="70" applyNumberFormat="1" applyFont="1" applyFill="1" applyBorder="1" applyAlignment="1">
      <alignment horizontal="right" vertical="center" indent="1"/>
    </xf>
    <xf numFmtId="171" fontId="4" fillId="26" borderId="0" xfId="70" applyNumberFormat="1" applyFont="1" applyFill="1" applyBorder="1" applyAlignment="1">
      <alignment horizontal="right" vertical="center" indent="1"/>
    </xf>
    <xf numFmtId="0" fontId="9" fillId="26" borderId="0" xfId="70" applyFont="1" applyFill="1" applyBorder="1" applyAlignment="1">
      <alignment horizontal="right" vertical="center" indent="1"/>
    </xf>
    <xf numFmtId="171" fontId="85" fillId="26" borderId="49" xfId="70" applyNumberFormat="1" applyFont="1" applyFill="1" applyBorder="1" applyAlignment="1">
      <alignment horizontal="right" wrapText="1" indent="2"/>
    </xf>
    <xf numFmtId="165" fontId="85" fillId="26" borderId="0" xfId="70" applyNumberFormat="1" applyFont="1" applyFill="1" applyBorder="1" applyAlignment="1">
      <alignment horizontal="right" vertical="center" wrapText="1" indent="2"/>
    </xf>
    <xf numFmtId="165" fontId="85" fillId="25" borderId="0" xfId="70" applyNumberFormat="1" applyFont="1" applyFill="1" applyBorder="1" applyAlignment="1">
      <alignment horizontal="right" vertical="center" wrapText="1" indent="2"/>
    </xf>
    <xf numFmtId="3" fontId="85" fillId="25" borderId="0" xfId="70" applyNumberFormat="1" applyFont="1" applyFill="1" applyBorder="1" applyAlignment="1">
      <alignment horizontal="right" vertical="center" wrapText="1" indent="2"/>
    </xf>
    <xf numFmtId="171" fontId="9" fillId="26" borderId="0" xfId="70" applyNumberFormat="1" applyFont="1" applyFill="1" applyBorder="1" applyAlignment="1">
      <alignment horizontal="right" vertical="center" wrapText="1" indent="2"/>
    </xf>
    <xf numFmtId="165" fontId="9" fillId="26" borderId="0" xfId="70" applyNumberFormat="1" applyFont="1" applyFill="1" applyBorder="1" applyAlignment="1">
      <alignment horizontal="right" vertical="center" wrapText="1" indent="2"/>
    </xf>
    <xf numFmtId="165" fontId="9" fillId="25" borderId="0" xfId="70" applyNumberFormat="1" applyFont="1" applyFill="1" applyBorder="1" applyAlignment="1">
      <alignment horizontal="right" vertical="center" wrapText="1" indent="2"/>
    </xf>
    <xf numFmtId="3" fontId="9" fillId="25" borderId="0" xfId="70" applyNumberFormat="1" applyFont="1" applyFill="1" applyBorder="1" applyAlignment="1">
      <alignment horizontal="right" vertical="center" wrapText="1" indent="2"/>
    </xf>
    <xf numFmtId="171" fontId="4" fillId="26" borderId="0" xfId="70" applyNumberFormat="1" applyFont="1" applyFill="1" applyBorder="1" applyAlignment="1">
      <alignment horizontal="right" vertical="center" wrapText="1" indent="2"/>
    </xf>
    <xf numFmtId="165" fontId="4" fillId="26" borderId="0" xfId="70" applyNumberFormat="1" applyFont="1" applyFill="1" applyBorder="1" applyAlignment="1">
      <alignment horizontal="right" vertical="center" wrapText="1" indent="2"/>
    </xf>
    <xf numFmtId="165" fontId="4" fillId="25" borderId="0" xfId="70" applyNumberFormat="1" applyFont="1" applyFill="1" applyBorder="1" applyAlignment="1">
      <alignment horizontal="right" vertical="center" wrapText="1" indent="2"/>
    </xf>
    <xf numFmtId="3" fontId="4" fillId="25" borderId="0" xfId="70" applyNumberFormat="1" applyFont="1" applyFill="1" applyBorder="1" applyAlignment="1">
      <alignment horizontal="right" vertical="center" wrapText="1" indent="2"/>
    </xf>
    <xf numFmtId="171" fontId="9" fillId="26" borderId="0" xfId="70" applyNumberFormat="1" applyFont="1" applyFill="1" applyBorder="1" applyAlignment="1">
      <alignment horizontal="right" vertical="center" indent="2"/>
    </xf>
    <xf numFmtId="171" fontId="4" fillId="26" borderId="0" xfId="70" applyNumberFormat="1" applyFont="1" applyFill="1" applyBorder="1" applyAlignment="1">
      <alignment horizontal="right" vertical="center" indent="2"/>
    </xf>
    <xf numFmtId="0" fontId="9" fillId="26" borderId="0" xfId="70" applyFont="1" applyFill="1" applyBorder="1" applyAlignment="1">
      <alignment horizontal="right" vertical="center" indent="2"/>
    </xf>
    <xf numFmtId="0" fontId="4" fillId="0" borderId="0" xfId="70" applyFont="1" applyAlignment="1">
      <alignment horizontal="right"/>
    </xf>
    <xf numFmtId="0" fontId="85" fillId="25" borderId="0" xfId="70" applyFont="1" applyFill="1" applyBorder="1" applyAlignment="1">
      <alignment horizontal="left"/>
    </xf>
    <xf numFmtId="0" fontId="12" fillId="25" borderId="18" xfId="70" applyFont="1" applyFill="1" applyBorder="1" applyAlignment="1">
      <alignment horizontal="right"/>
    </xf>
    <xf numFmtId="0" fontId="10" fillId="25" borderId="22" xfId="70" applyFont="1" applyFill="1" applyBorder="1" applyAlignment="1">
      <alignment horizontal="left"/>
    </xf>
    <xf numFmtId="0" fontId="94" fillId="26" borderId="0" xfId="70" applyFont="1" applyFill="1" applyBorder="1" applyAlignment="1">
      <alignment horizontal="left"/>
    </xf>
    <xf numFmtId="3" fontId="94" fillId="26" borderId="0" xfId="70" applyNumberFormat="1" applyFont="1" applyFill="1" applyBorder="1" applyAlignment="1">
      <alignment horizontal="left"/>
    </xf>
    <xf numFmtId="0" fontId="12" fillId="25" borderId="61" xfId="70" applyFont="1" applyFill="1" applyBorder="1" applyAlignment="1">
      <alignment horizontal="center"/>
    </xf>
    <xf numFmtId="0" fontId="13" fillId="37" borderId="0" xfId="62" applyFont="1" applyFill="1" applyBorder="1" applyAlignment="1">
      <alignment vertical="center"/>
    </xf>
    <xf numFmtId="0" fontId="13" fillId="37" borderId="0" xfId="62" applyFont="1" applyFill="1" applyBorder="1" applyAlignment="1">
      <alignment vertical="center" wrapText="1"/>
    </xf>
    <xf numFmtId="0" fontId="13" fillId="37" borderId="0" xfId="62" applyFont="1" applyFill="1" applyBorder="1" applyAlignment="1"/>
    <xf numFmtId="164" fontId="13" fillId="37" borderId="0" xfId="40" applyNumberFormat="1" applyFont="1" applyFill="1" applyBorder="1" applyAlignment="1">
      <alignment horizontal="left" vertical="center" wrapText="1"/>
    </xf>
    <xf numFmtId="0" fontId="13" fillId="37" borderId="0" xfId="62" applyFont="1" applyFill="1" applyBorder="1" applyAlignment="1">
      <alignment horizontal="center" vertical="center" wrapText="1"/>
    </xf>
    <xf numFmtId="0" fontId="52" fillId="37" borderId="0" xfId="62" applyFont="1" applyFill="1" applyAlignment="1">
      <alignment horizontal="center" vertical="center"/>
    </xf>
    <xf numFmtId="172" fontId="126" fillId="34" borderId="0" xfId="62" applyNumberFormat="1" applyFont="1" applyFill="1" applyBorder="1" applyAlignment="1">
      <alignment horizontal="center" vertical="center" wrapText="1"/>
    </xf>
    <xf numFmtId="172" fontId="126" fillId="34" borderId="0" xfId="62" applyNumberFormat="1" applyFont="1" applyFill="1" applyBorder="1" applyAlignment="1">
      <alignment horizontal="center" vertical="center"/>
    </xf>
    <xf numFmtId="0" fontId="4" fillId="0" borderId="0" xfId="62" applyFont="1" applyAlignment="1">
      <alignment horizontal="right"/>
    </xf>
    <xf numFmtId="164" fontId="13" fillId="37" borderId="0" xfId="40" applyNumberFormat="1" applyFont="1" applyFill="1" applyBorder="1" applyAlignment="1">
      <alignment horizontal="justify" wrapText="1"/>
    </xf>
    <xf numFmtId="164" fontId="29" fillId="37" borderId="64" xfId="40" applyNumberFormat="1" applyFont="1" applyFill="1" applyBorder="1" applyAlignment="1">
      <alignment horizontal="left" vertical="center" wrapText="1"/>
    </xf>
    <xf numFmtId="164" fontId="29" fillId="37" borderId="0" xfId="40" applyNumberFormat="1" applyFont="1" applyFill="1" applyBorder="1" applyAlignment="1">
      <alignment horizontal="left" vertical="center" wrapText="1"/>
    </xf>
    <xf numFmtId="164" fontId="29" fillId="37" borderId="65" xfId="40" applyNumberFormat="1" applyFont="1" applyFill="1" applyBorder="1" applyAlignment="1">
      <alignment horizontal="left" vertical="center" wrapText="1"/>
    </xf>
    <xf numFmtId="173" fontId="13" fillId="25" borderId="0" xfId="0" applyNumberFormat="1" applyFont="1" applyFill="1" applyBorder="1" applyAlignment="1">
      <alignment horizontal="left"/>
    </xf>
    <xf numFmtId="0" fontId="4" fillId="0" borderId="0" xfId="0" applyFont="1" applyAlignment="1">
      <alignment horizontal="right"/>
    </xf>
    <xf numFmtId="164" fontId="18"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0" fontId="11" fillId="25" borderId="0" xfId="0" applyFont="1" applyFill="1" applyBorder="1" applyAlignment="1">
      <alignment horizontal="justify" vertical="top" wrapText="1"/>
    </xf>
    <xf numFmtId="0" fontId="20" fillId="25" borderId="0" xfId="0" applyFont="1" applyFill="1" applyBorder="1" applyAlignment="1">
      <alignment horizontal="justify" vertical="top" wrapText="1"/>
    </xf>
    <xf numFmtId="0" fontId="18" fillId="25" borderId="18" xfId="0" applyFont="1" applyFill="1" applyBorder="1" applyAlignment="1">
      <alignment horizontal="right" indent="6"/>
    </xf>
    <xf numFmtId="0" fontId="18"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xf numFmtId="172" fontId="13" fillId="24" borderId="0" xfId="40" applyNumberFormat="1" applyFont="1" applyFill="1" applyBorder="1" applyAlignment="1">
      <alignment horizontal="left" wrapText="1"/>
    </xf>
    <xf numFmtId="172" fontId="23" fillId="24" borderId="0" xfId="40" applyNumberFormat="1" applyFont="1" applyFill="1" applyBorder="1" applyAlignment="1">
      <alignment horizontal="left" wrapText="1"/>
    </xf>
    <xf numFmtId="0" fontId="10"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alignment horizontal="left" indent="4"/>
    </xf>
    <xf numFmtId="164" fontId="24" fillId="24" borderId="0" xfId="40" applyNumberFormat="1" applyFont="1" applyFill="1" applyBorder="1" applyAlignment="1">
      <alignment wrapText="1"/>
    </xf>
    <xf numFmtId="0" fontId="12" fillId="25" borderId="0" xfId="0" applyFont="1" applyFill="1" applyBorder="1" applyAlignment="1">
      <alignment horizontal="justify" vertical="center" readingOrder="1"/>
    </xf>
    <xf numFmtId="0" fontId="12" fillId="25" borderId="0" xfId="0" applyFont="1" applyFill="1" applyBorder="1" applyAlignment="1">
      <alignment horizontal="justify" vertical="center" wrapText="1" readingOrder="1"/>
    </xf>
    <xf numFmtId="0" fontId="12" fillId="25" borderId="18" xfId="0" applyFont="1" applyFill="1" applyBorder="1" applyAlignment="1">
      <alignment horizontal="left" indent="5" readingOrder="1"/>
    </xf>
    <xf numFmtId="0" fontId="18" fillId="25" borderId="18" xfId="0" applyFont="1" applyFill="1" applyBorder="1" applyAlignment="1">
      <alignment horizontal="left" indent="5" readingOrder="1"/>
    </xf>
    <xf numFmtId="0" fontId="13" fillId="0" borderId="0" xfId="0" applyFont="1" applyBorder="1" applyAlignment="1">
      <alignment horizontal="justify" readingOrder="1"/>
    </xf>
    <xf numFmtId="0" fontId="12" fillId="25" borderId="0" xfId="0" applyNumberFormat="1" applyFont="1" applyFill="1" applyBorder="1" applyAlignment="1">
      <alignment horizontal="justify" vertical="center" readingOrder="1"/>
    </xf>
    <xf numFmtId="175" fontId="65" fillId="26" borderId="20" xfId="62" applyNumberFormat="1" applyFont="1" applyFill="1" applyBorder="1" applyAlignment="1">
      <alignment horizontal="center" vertical="center" wrapText="1"/>
    </xf>
    <xf numFmtId="175" fontId="65" fillId="26" borderId="0" xfId="62" applyNumberFormat="1" applyFont="1" applyFill="1" applyBorder="1" applyAlignment="1">
      <alignment horizontal="center" vertical="center" wrapText="1"/>
    </xf>
    <xf numFmtId="0" fontId="13" fillId="25" borderId="0" xfId="0" applyFont="1" applyFill="1" applyBorder="1" applyAlignment="1">
      <alignment horizontal="justify" vertical="center" readingOrder="1"/>
    </xf>
    <xf numFmtId="173" fontId="13" fillId="25" borderId="0" xfId="0" applyNumberFormat="1" applyFont="1" applyFill="1" applyBorder="1" applyAlignment="1">
      <alignment horizontal="right"/>
    </xf>
    <xf numFmtId="173" fontId="13" fillId="25" borderId="19" xfId="0" applyNumberFormat="1" applyFont="1" applyFill="1" applyBorder="1" applyAlignment="1">
      <alignment horizontal="right"/>
    </xf>
    <xf numFmtId="0" fontId="12" fillId="26" borderId="0" xfId="0" applyFont="1" applyFill="1" applyBorder="1" applyAlignment="1">
      <alignment horizontal="justify" vertical="center" wrapText="1" readingOrder="1"/>
    </xf>
    <xf numFmtId="0" fontId="85" fillId="25" borderId="0" xfId="70" applyFont="1" applyFill="1" applyBorder="1" applyAlignment="1" applyProtection="1">
      <alignment horizontal="left"/>
    </xf>
    <xf numFmtId="167" fontId="85" fillId="26" borderId="0" xfId="70" applyNumberFormat="1" applyFont="1" applyFill="1" applyBorder="1" applyAlignment="1" applyProtection="1">
      <alignment horizontal="right" indent="2"/>
    </xf>
    <xf numFmtId="0" fontId="12" fillId="25" borderId="18" xfId="70" applyFont="1" applyFill="1" applyBorder="1" applyAlignment="1" applyProtection="1">
      <alignment horizontal="right" indent="5"/>
    </xf>
    <xf numFmtId="0" fontId="17" fillId="25" borderId="0" xfId="70" applyFont="1" applyFill="1" applyBorder="1" applyAlignment="1" applyProtection="1">
      <alignment horizontal="right"/>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17" fillId="0" borderId="0" xfId="70" applyFont="1" applyBorder="1" applyAlignment="1" applyProtection="1">
      <alignment vertical="justify" wrapText="1"/>
    </xf>
    <xf numFmtId="0" fontId="3" fillId="0" borderId="0" xfId="70" applyBorder="1" applyAlignment="1" applyProtection="1">
      <alignment vertical="justify" wrapText="1"/>
    </xf>
    <xf numFmtId="0" fontId="3" fillId="0" borderId="0" xfId="70" applyAlignment="1" applyProtection="1">
      <alignment vertical="justify" wrapText="1"/>
    </xf>
    <xf numFmtId="0" fontId="12" fillId="26" borderId="52" xfId="70" applyFont="1" applyFill="1" applyBorder="1" applyAlignment="1" applyProtection="1">
      <alignment horizontal="center"/>
    </xf>
    <xf numFmtId="0" fontId="12" fillId="25" borderId="13" xfId="70" applyFont="1" applyFill="1" applyBorder="1" applyAlignment="1" applyProtection="1">
      <alignment horizontal="center" vertical="center"/>
    </xf>
    <xf numFmtId="167" fontId="13" fillId="27"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73" fontId="13" fillId="25" borderId="0" xfId="70" applyNumberFormat="1" applyFont="1" applyFill="1" applyBorder="1" applyAlignment="1" applyProtection="1">
      <alignment horizontal="left"/>
    </xf>
    <xf numFmtId="0" fontId="4" fillId="0" borderId="0" xfId="70" applyFont="1" applyFill="1" applyAlignment="1" applyProtection="1">
      <alignment horizontal="right"/>
      <protection locked="0"/>
    </xf>
    <xf numFmtId="0" fontId="90" fillId="26" borderId="15" xfId="70" applyFont="1" applyFill="1" applyBorder="1" applyAlignment="1" applyProtection="1">
      <alignment horizontal="left" vertical="center"/>
    </xf>
    <xf numFmtId="0" fontId="90" fillId="26" borderId="16" xfId="70" applyFont="1" applyFill="1" applyBorder="1" applyAlignment="1" applyProtection="1">
      <alignment horizontal="left" vertical="center"/>
    </xf>
    <xf numFmtId="0" fontId="90" fillId="26" borderId="17" xfId="70" applyFont="1" applyFill="1" applyBorder="1" applyAlignment="1" applyProtection="1">
      <alignment horizontal="left" vertical="center"/>
    </xf>
    <xf numFmtId="0" fontId="12" fillId="25" borderId="18" xfId="70" applyFont="1" applyFill="1" applyBorder="1" applyAlignment="1" applyProtection="1">
      <alignment horizontal="left" indent="4"/>
    </xf>
    <xf numFmtId="0" fontId="17" fillId="25" borderId="0" xfId="70" applyFont="1" applyFill="1" applyBorder="1" applyAlignment="1" applyProtection="1">
      <alignment vertical="justify" wrapText="1"/>
    </xf>
    <xf numFmtId="0" fontId="3" fillId="25" borderId="0" xfId="70" applyFill="1" applyBorder="1" applyAlignment="1" applyProtection="1">
      <alignment vertical="justify" wrapText="1"/>
    </xf>
    <xf numFmtId="167" fontId="13" fillId="44" borderId="0" xfId="60" applyNumberFormat="1" applyFont="1" applyFill="1" applyBorder="1" applyAlignment="1" applyProtection="1">
      <alignment horizontal="right" wrapText="1" indent="2"/>
    </xf>
    <xf numFmtId="168" fontId="88" fillId="27" borderId="0" xfId="40" applyNumberFormat="1" applyFont="1" applyFill="1" applyBorder="1" applyAlignment="1" applyProtection="1">
      <alignment horizontal="right" wrapText="1" indent="2"/>
    </xf>
    <xf numFmtId="0" fontId="12" fillId="24" borderId="0" xfId="40" applyFont="1" applyFill="1" applyBorder="1" applyAlignment="1" applyProtection="1">
      <alignment horizontal="left" indent="2"/>
    </xf>
    <xf numFmtId="165" fontId="17" fillId="26" borderId="0" xfId="70" applyNumberFormat="1" applyFont="1" applyFill="1" applyBorder="1" applyAlignment="1" applyProtection="1">
      <alignment horizontal="right" indent="2"/>
    </xf>
    <xf numFmtId="165" fontId="13" fillId="26" borderId="0" xfId="70" applyNumberFormat="1" applyFont="1" applyFill="1" applyBorder="1" applyAlignment="1" applyProtection="1">
      <alignment horizontal="right" indent="2"/>
    </xf>
    <xf numFmtId="0" fontId="12" fillId="24" borderId="0" xfId="40" applyFont="1" applyFill="1" applyBorder="1" applyAlignment="1" applyProtection="1">
      <alignment horizontal="left" wrapText="1"/>
    </xf>
    <xf numFmtId="0" fontId="13" fillId="24" borderId="0" xfId="40" applyFont="1" applyFill="1" applyBorder="1" applyAlignment="1" applyProtection="1">
      <alignment horizontal="left" indent="1"/>
    </xf>
    <xf numFmtId="0" fontId="12" fillId="25" borderId="13" xfId="70" applyFont="1" applyFill="1" applyBorder="1" applyAlignment="1" applyProtection="1">
      <alignment horizontal="center"/>
    </xf>
    <xf numFmtId="173" fontId="13" fillId="25" borderId="0" xfId="70" applyNumberFormat="1" applyFont="1" applyFill="1" applyBorder="1" applyAlignment="1" applyProtection="1">
      <alignment horizontal="right"/>
    </xf>
    <xf numFmtId="0" fontId="4" fillId="0" borderId="0" xfId="70" applyFont="1" applyAlignment="1" applyProtection="1">
      <alignment horizontal="right"/>
      <protection locked="0"/>
    </xf>
    <xf numFmtId="165" fontId="13" fillId="25" borderId="0" xfId="70" applyNumberFormat="1" applyFont="1" applyFill="1" applyBorder="1" applyAlignment="1" applyProtection="1">
      <alignment horizontal="right" indent="2"/>
    </xf>
    <xf numFmtId="165" fontId="85" fillId="26" borderId="0" xfId="70" applyNumberFormat="1" applyFont="1" applyFill="1" applyBorder="1" applyAlignment="1" applyProtection="1">
      <alignment horizontal="right" indent="2"/>
    </xf>
    <xf numFmtId="0" fontId="12" fillId="25" borderId="18" xfId="70" applyFont="1" applyFill="1" applyBorder="1" applyAlignment="1" applyProtection="1">
      <alignment horizontal="right" indent="6"/>
    </xf>
    <xf numFmtId="0" fontId="50" fillId="26" borderId="15" xfId="70" applyFont="1" applyFill="1" applyBorder="1" applyAlignment="1" applyProtection="1">
      <alignment horizontal="left"/>
    </xf>
    <xf numFmtId="0" fontId="50" fillId="26" borderId="16" xfId="70" applyFont="1" applyFill="1" applyBorder="1" applyAlignment="1" applyProtection="1">
      <alignment horizontal="left"/>
    </xf>
    <xf numFmtId="0" fontId="50" fillId="26" borderId="17" xfId="70" applyFont="1" applyFill="1" applyBorder="1" applyAlignment="1" applyProtection="1">
      <alignment horizontal="left"/>
    </xf>
    <xf numFmtId="165" fontId="13" fillId="27" borderId="0" xfId="40" applyNumberFormat="1" applyFont="1" applyFill="1" applyBorder="1" applyAlignment="1" applyProtection="1">
      <alignment horizontal="right" wrapText="1" indent="2"/>
    </xf>
    <xf numFmtId="165" fontId="24" fillId="26" borderId="0" xfId="70" applyNumberFormat="1" applyFont="1" applyFill="1" applyBorder="1" applyAlignment="1" applyProtection="1">
      <alignment horizontal="right" indent="2"/>
    </xf>
    <xf numFmtId="0" fontId="91" fillId="25" borderId="0" xfId="70" applyFont="1" applyFill="1" applyBorder="1" applyAlignment="1" applyProtection="1">
      <alignment horizontal="center"/>
    </xf>
    <xf numFmtId="0" fontId="3" fillId="25" borderId="0" xfId="70" applyFill="1" applyAlignment="1" applyProtection="1">
      <alignment vertical="justify" wrapText="1"/>
    </xf>
    <xf numFmtId="0" fontId="12" fillId="25" borderId="13" xfId="62" applyFont="1" applyFill="1" applyBorder="1" applyAlignment="1">
      <alignment horizontal="center"/>
    </xf>
    <xf numFmtId="0" fontId="95" fillId="25" borderId="24" xfId="62" applyFont="1" applyFill="1" applyBorder="1" applyAlignment="1">
      <alignment horizontal="center" vertical="center"/>
    </xf>
    <xf numFmtId="0" fontId="95" fillId="25" borderId="25" xfId="62" applyFont="1" applyFill="1" applyBorder="1" applyAlignment="1">
      <alignment horizontal="center" vertical="center"/>
    </xf>
    <xf numFmtId="0" fontId="17" fillId="25" borderId="0" xfId="62" applyFont="1" applyFill="1" applyBorder="1" applyAlignment="1">
      <alignment horizontal="justify" wrapText="1"/>
    </xf>
    <xf numFmtId="0" fontId="12" fillId="25" borderId="0" xfId="62" applyFont="1" applyFill="1" applyBorder="1" applyAlignment="1">
      <alignment horizontal="left" indent="6"/>
    </xf>
    <xf numFmtId="0" fontId="17" fillId="25" borderId="0" xfId="62" applyFont="1" applyFill="1" applyBorder="1" applyAlignment="1">
      <alignment horizontal="left" vertical="top"/>
    </xf>
    <xf numFmtId="0" fontId="30" fillId="25" borderId="0" xfId="62" applyFont="1" applyFill="1" applyBorder="1" applyAlignment="1">
      <alignment wrapText="1"/>
    </xf>
    <xf numFmtId="0" fontId="17" fillId="25" borderId="0" xfId="62" applyFont="1" applyFill="1" applyBorder="1" applyAlignment="1">
      <alignment wrapText="1"/>
    </xf>
    <xf numFmtId="0" fontId="61" fillId="25" borderId="0" xfId="62" applyFont="1" applyFill="1" applyBorder="1" applyAlignment="1">
      <alignment horizontal="justify" vertical="center" wrapText="1"/>
    </xf>
    <xf numFmtId="0" fontId="17" fillId="25" borderId="0" xfId="62" applyFont="1" applyFill="1" applyBorder="1" applyAlignment="1">
      <alignment horizontal="right"/>
    </xf>
    <xf numFmtId="0" fontId="30" fillId="24" borderId="0" xfId="40" applyFont="1" applyFill="1" applyBorder="1" applyAlignment="1">
      <alignment horizontal="justify" vertical="center" wrapText="1"/>
    </xf>
    <xf numFmtId="0" fontId="17" fillId="24" borderId="0" xfId="40" applyFont="1" applyFill="1" applyBorder="1" applyAlignment="1">
      <alignment horizontal="justify" vertical="center" wrapText="1"/>
    </xf>
    <xf numFmtId="0" fontId="17" fillId="24" borderId="0" xfId="40" applyFont="1" applyFill="1" applyBorder="1" applyAlignment="1">
      <alignment horizontal="justify" vertical="top" wrapText="1"/>
    </xf>
    <xf numFmtId="0" fontId="85" fillId="25" borderId="0" xfId="0" applyFont="1" applyFill="1" applyBorder="1" applyAlignment="1">
      <alignment horizontal="left"/>
    </xf>
    <xf numFmtId="0" fontId="12" fillId="26" borderId="18" xfId="0" applyFont="1" applyFill="1" applyBorder="1" applyAlignment="1">
      <alignment horizontal="right" indent="6"/>
    </xf>
    <xf numFmtId="0" fontId="10" fillId="25" borderId="23" xfId="0" applyFont="1" applyFill="1" applyBorder="1" applyAlignment="1">
      <alignment horizontal="left"/>
    </xf>
    <xf numFmtId="0" fontId="10" fillId="25" borderId="22" xfId="0" applyFont="1" applyFill="1" applyBorder="1" applyAlignment="1">
      <alignment horizontal="left"/>
    </xf>
    <xf numFmtId="0" fontId="10" fillId="25" borderId="0" xfId="0" applyFont="1" applyFill="1" applyBorder="1" applyAlignment="1">
      <alignment horizontal="left"/>
    </xf>
    <xf numFmtId="0" fontId="17" fillId="25" borderId="0" xfId="0" applyFont="1" applyFill="1" applyBorder="1" applyAlignment="1">
      <alignment horizontal="left" vertical="top"/>
    </xf>
    <xf numFmtId="0" fontId="6" fillId="25" borderId="0" xfId="0" applyFont="1" applyFill="1" applyBorder="1"/>
    <xf numFmtId="0" fontId="9" fillId="26" borderId="13" xfId="0" applyFont="1" applyFill="1" applyBorder="1" applyAlignment="1">
      <alignment horizontal="center"/>
    </xf>
    <xf numFmtId="0" fontId="4" fillId="0" borderId="0" xfId="70" applyFont="1" applyAlignment="1">
      <alignment horizontal="right"/>
    </xf>
    <xf numFmtId="0" fontId="85" fillId="25" borderId="0" xfId="70" applyFont="1" applyFill="1" applyBorder="1" applyAlignment="1">
      <alignment horizontal="left"/>
    </xf>
    <xf numFmtId="0" fontId="30" fillId="24" borderId="0" xfId="40" applyNumberFormat="1" applyFont="1" applyFill="1" applyBorder="1" applyAlignment="1">
      <alignment horizontal="justify" vertical="center" wrapText="1"/>
    </xf>
    <xf numFmtId="0" fontId="17" fillId="24" borderId="0" xfId="40" applyNumberFormat="1" applyFont="1" applyFill="1" applyBorder="1" applyAlignment="1">
      <alignment horizontal="justify" vertical="center" wrapText="1"/>
    </xf>
    <xf numFmtId="173" fontId="13" fillId="25" borderId="0" xfId="70" applyNumberFormat="1" applyFont="1" applyFill="1" applyBorder="1" applyAlignment="1">
      <alignment horizontal="right"/>
    </xf>
    <xf numFmtId="0" fontId="12" fillId="26" borderId="13" xfId="70" applyFont="1" applyFill="1" applyBorder="1" applyAlignment="1">
      <alignment horizontal="center"/>
    </xf>
    <xf numFmtId="0" fontId="17" fillId="25" borderId="0" xfId="70" applyFont="1" applyFill="1" applyBorder="1" applyAlignment="1">
      <alignment horizontal="left" vertical="top"/>
    </xf>
    <xf numFmtId="0" fontId="12" fillId="25" borderId="18" xfId="70" applyFont="1" applyFill="1" applyBorder="1" applyAlignment="1">
      <alignment horizontal="left" indent="6"/>
    </xf>
    <xf numFmtId="0" fontId="12" fillId="25" borderId="0" xfId="70" applyFont="1" applyFill="1" applyBorder="1" applyAlignment="1">
      <alignment horizontal="left" indent="6"/>
    </xf>
    <xf numFmtId="173" fontId="4" fillId="25" borderId="0" xfId="70" applyNumberFormat="1" applyFont="1" applyFill="1" applyBorder="1" applyAlignment="1">
      <alignment horizontal="left"/>
    </xf>
    <xf numFmtId="0" fontId="12" fillId="25" borderId="18" xfId="70" applyFont="1" applyFill="1" applyBorder="1" applyAlignment="1">
      <alignment horizontal="left"/>
    </xf>
    <xf numFmtId="0" fontId="12" fillId="25" borderId="18" xfId="70" applyFont="1" applyFill="1" applyBorder="1" applyAlignment="1">
      <alignment horizontal="right" indent="6"/>
    </xf>
    <xf numFmtId="0" fontId="17" fillId="25" borderId="22" xfId="70" applyFont="1" applyFill="1" applyBorder="1" applyAlignment="1">
      <alignment horizontal="center"/>
    </xf>
    <xf numFmtId="0" fontId="17"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5" fillId="25" borderId="0" xfId="78" applyFont="1" applyFill="1" applyBorder="1" applyAlignment="1">
      <alignment horizontal="left"/>
    </xf>
    <xf numFmtId="0" fontId="137" fillId="26" borderId="68" xfId="70" applyFont="1" applyFill="1" applyBorder="1" applyAlignment="1">
      <alignment horizontal="center" vertical="center"/>
    </xf>
    <xf numFmtId="0" fontId="137" fillId="26" borderId="69" xfId="70" applyFont="1" applyFill="1" applyBorder="1" applyAlignment="1">
      <alignment horizontal="center" vertical="center"/>
    </xf>
    <xf numFmtId="0" fontId="12" fillId="25" borderId="18" xfId="63" applyFont="1" applyFill="1" applyBorder="1" applyAlignment="1">
      <alignment horizontal="left" indent="6"/>
    </xf>
    <xf numFmtId="0" fontId="129" fillId="25" borderId="34" xfId="63" applyFont="1" applyFill="1" applyBorder="1" applyAlignment="1">
      <alignment horizontal="center" vertical="center" wrapText="1"/>
    </xf>
    <xf numFmtId="0" fontId="129" fillId="25" borderId="37" xfId="63" applyFont="1" applyFill="1" applyBorder="1" applyAlignment="1">
      <alignment horizontal="center" vertical="center" wrapText="1"/>
    </xf>
    <xf numFmtId="0" fontId="129" fillId="25" borderId="35" xfId="63" applyFont="1" applyFill="1" applyBorder="1" applyAlignment="1">
      <alignment horizontal="center" vertical="center" wrapText="1"/>
    </xf>
    <xf numFmtId="2" fontId="12" fillId="25" borderId="12" xfId="63" applyNumberFormat="1" applyFont="1" applyFill="1" applyBorder="1" applyAlignment="1">
      <alignment horizontal="center" vertical="center"/>
    </xf>
    <xf numFmtId="173" fontId="4" fillId="26" borderId="0" xfId="63" applyNumberFormat="1" applyFont="1" applyFill="1" applyAlignment="1">
      <alignment horizontal="right"/>
    </xf>
    <xf numFmtId="0" fontId="12" fillId="25" borderId="18" xfId="62" applyFont="1" applyFill="1" applyBorder="1" applyAlignment="1">
      <alignment horizontal="right" indent="6"/>
    </xf>
    <xf numFmtId="0" fontId="17" fillId="24" borderId="51" xfId="40" applyFont="1" applyFill="1" applyBorder="1" applyAlignment="1">
      <alignment vertical="justify" wrapText="1"/>
    </xf>
    <xf numFmtId="0" fontId="17" fillId="24" borderId="0" xfId="40" applyFont="1" applyFill="1" applyBorder="1" applyAlignment="1">
      <alignment vertical="justify" wrapText="1"/>
    </xf>
    <xf numFmtId="0" fontId="85" fillId="25" borderId="0" xfId="62" applyFont="1" applyFill="1" applyBorder="1" applyAlignment="1">
      <alignment horizontal="left" vertical="center"/>
    </xf>
    <xf numFmtId="0" fontId="17" fillId="25" borderId="51" xfId="62" applyFont="1" applyFill="1" applyBorder="1" applyAlignment="1">
      <alignment horizontal="left" vertical="top"/>
    </xf>
    <xf numFmtId="2" fontId="85" fillId="24" borderId="0" xfId="40" applyNumberFormat="1" applyFont="1" applyFill="1" applyBorder="1" applyAlignment="1">
      <alignment horizontal="center" vertical="center" wrapText="1"/>
    </xf>
    <xf numFmtId="0" fontId="12" fillId="25" borderId="12" xfId="62" applyFont="1" applyFill="1" applyBorder="1" applyAlignment="1">
      <alignment horizontal="center"/>
    </xf>
    <xf numFmtId="0" fontId="85" fillId="24" borderId="0" xfId="40" applyFont="1" applyFill="1" applyBorder="1" applyAlignment="1">
      <alignment vertical="center" wrapText="1"/>
    </xf>
    <xf numFmtId="173" fontId="13"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7" fillId="24" borderId="51" xfId="40" applyFont="1" applyFill="1" applyBorder="1" applyAlignment="1">
      <alignment horizontal="left" vertical="top"/>
    </xf>
    <xf numFmtId="0" fontId="17" fillId="24" borderId="0" xfId="40" applyFont="1" applyFill="1" applyBorder="1" applyAlignment="1">
      <alignment horizontal="left" vertical="top"/>
    </xf>
    <xf numFmtId="0" fontId="12" fillId="0" borderId="12" xfId="53" applyFont="1" applyBorder="1" applyAlignment="1">
      <alignment horizontal="center" vertical="center" wrapText="1"/>
    </xf>
    <xf numFmtId="0" fontId="12" fillId="0" borderId="57" xfId="53" applyFont="1" applyBorder="1" applyAlignment="1">
      <alignment horizontal="center" vertical="center" wrapText="1"/>
    </xf>
    <xf numFmtId="0" fontId="12" fillId="0" borderId="58" xfId="53" applyFont="1" applyBorder="1" applyAlignment="1">
      <alignment horizontal="center" vertical="center" wrapText="1"/>
    </xf>
    <xf numFmtId="0" fontId="17" fillId="27" borderId="0" xfId="40" applyFont="1" applyFill="1" applyBorder="1" applyAlignment="1">
      <alignment horizontal="justify" vertical="center"/>
    </xf>
    <xf numFmtId="164" fontId="13" fillId="27" borderId="48" xfId="40" applyNumberFormat="1" applyFont="1" applyFill="1" applyBorder="1" applyAlignment="1">
      <alignment horizontal="center" wrapText="1"/>
    </xf>
    <xf numFmtId="164" fontId="17" fillId="24" borderId="48" xfId="40" applyNumberFormat="1" applyFont="1" applyFill="1" applyBorder="1" applyAlignment="1">
      <alignment horizontal="right" wrapText="1"/>
    </xf>
    <xf numFmtId="0" fontId="12"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7" fillId="0" borderId="0" xfId="0" applyFont="1" applyBorder="1" applyAlignment="1">
      <alignment vertical="justify" wrapText="1"/>
    </xf>
    <xf numFmtId="0" fontId="0" fillId="0" borderId="0" xfId="0" applyBorder="1" applyAlignment="1">
      <alignment vertical="justify" wrapText="1"/>
    </xf>
    <xf numFmtId="0" fontId="12" fillId="26" borderId="12" xfId="53" applyFont="1" applyFill="1" applyBorder="1" applyAlignment="1">
      <alignment horizontal="center" vertical="center" wrapText="1"/>
    </xf>
    <xf numFmtId="0" fontId="12" fillId="26" borderId="12" xfId="0" applyFont="1" applyFill="1" applyBorder="1" applyAlignment="1">
      <alignment horizontal="center"/>
    </xf>
    <xf numFmtId="0" fontId="85" fillId="25" borderId="0" xfId="0" applyFont="1" applyFill="1" applyBorder="1" applyAlignment="1">
      <alignment horizontal="left" vertical="center"/>
    </xf>
    <xf numFmtId="0" fontId="100" fillId="25" borderId="0" xfId="0" applyFont="1" applyFill="1" applyBorder="1" applyAlignment="1">
      <alignment horizontal="center"/>
    </xf>
    <xf numFmtId="173" fontId="13" fillId="25" borderId="0" xfId="62" applyNumberFormat="1" applyFont="1" applyFill="1" applyBorder="1" applyAlignment="1">
      <alignment horizontal="right"/>
    </xf>
    <xf numFmtId="0" fontId="12" fillId="25" borderId="0" xfId="70" applyFont="1" applyFill="1" applyBorder="1" applyAlignment="1">
      <alignment horizontal="left" indent="1"/>
    </xf>
    <xf numFmtId="0" fontId="12" fillId="25" borderId="0" xfId="70" applyFont="1" applyFill="1" applyBorder="1" applyAlignment="1">
      <alignment horizontal="left"/>
    </xf>
    <xf numFmtId="0" fontId="90" fillId="26" borderId="31" xfId="70" applyFont="1" applyFill="1" applyBorder="1" applyAlignment="1">
      <alignment horizontal="left" vertical="center"/>
    </xf>
    <xf numFmtId="0" fontId="90" fillId="26" borderId="32" xfId="70" applyFont="1" applyFill="1" applyBorder="1" applyAlignment="1">
      <alignment horizontal="left" vertical="center"/>
    </xf>
    <xf numFmtId="0" fontId="90" fillId="26" borderId="33" xfId="70" applyFont="1" applyFill="1" applyBorder="1" applyAlignment="1">
      <alignment horizontal="left" vertical="center"/>
    </xf>
    <xf numFmtId="0" fontId="103" fillId="26" borderId="34" xfId="70" applyFont="1" applyFill="1" applyBorder="1" applyAlignment="1">
      <alignment horizontal="left" vertical="center"/>
    </xf>
    <xf numFmtId="0" fontId="103" fillId="26" borderId="37" xfId="70" applyFont="1" applyFill="1" applyBorder="1" applyAlignment="1">
      <alignment horizontal="left" vertical="center"/>
    </xf>
    <xf numFmtId="0" fontId="103" fillId="26" borderId="35" xfId="70" applyFont="1" applyFill="1" applyBorder="1" applyAlignment="1">
      <alignment horizontal="left" vertical="center"/>
    </xf>
    <xf numFmtId="0" fontId="17" fillId="0" borderId="0" xfId="70" applyFont="1" applyBorder="1" applyAlignment="1">
      <alignment vertical="justify" wrapText="1"/>
    </xf>
    <xf numFmtId="0" fontId="12" fillId="25" borderId="18" xfId="70" applyFont="1" applyFill="1" applyBorder="1" applyAlignment="1">
      <alignment horizontal="right"/>
    </xf>
    <xf numFmtId="0" fontId="12" fillId="25" borderId="13" xfId="70" applyFont="1" applyFill="1" applyBorder="1" applyAlignment="1">
      <alignment horizontal="center"/>
    </xf>
    <xf numFmtId="0" fontId="12" fillId="0" borderId="0" xfId="70" applyFont="1" applyBorder="1" applyAlignment="1">
      <alignment horizontal="left" indent="1"/>
    </xf>
    <xf numFmtId="0" fontId="13" fillId="25" borderId="0" xfId="70" applyNumberFormat="1" applyFont="1" applyFill="1" applyBorder="1" applyAlignment="1">
      <alignment horizontal="right"/>
    </xf>
    <xf numFmtId="0" fontId="13" fillId="25" borderId="0" xfId="70" applyFont="1" applyFill="1" applyBorder="1" applyAlignment="1">
      <alignment horizontal="left" indent="1"/>
    </xf>
    <xf numFmtId="0" fontId="59" fillId="26" borderId="0" xfId="70" applyFont="1" applyFill="1" applyBorder="1" applyAlignment="1">
      <alignment horizontal="left" vertical="center" wrapText="1"/>
    </xf>
    <xf numFmtId="49" fontId="94" fillId="26" borderId="34" xfId="70" applyNumberFormat="1" applyFont="1" applyFill="1" applyBorder="1" applyAlignment="1">
      <alignment horizontal="center" vertical="center"/>
    </xf>
    <xf numFmtId="49" fontId="94" fillId="26" borderId="37" xfId="70" applyNumberFormat="1" applyFont="1" applyFill="1" applyBorder="1" applyAlignment="1">
      <alignment horizontal="center" vertical="center"/>
    </xf>
    <xf numFmtId="0" fontId="51" fillId="25" borderId="36" xfId="70" applyFont="1" applyFill="1" applyBorder="1" applyAlignment="1">
      <alignment horizontal="justify" vertical="top" wrapText="1"/>
    </xf>
    <xf numFmtId="0" fontId="54" fillId="25" borderId="36" xfId="70" applyFont="1" applyFill="1" applyBorder="1" applyAlignment="1">
      <alignment horizontal="justify" vertical="top" wrapText="1"/>
    </xf>
    <xf numFmtId="0" fontId="17" fillId="26" borderId="0" xfId="70" applyFont="1" applyFill="1" applyBorder="1" applyAlignment="1">
      <alignment vertical="justify" wrapText="1"/>
    </xf>
    <xf numFmtId="0" fontId="3" fillId="26" borderId="0" xfId="70" applyFill="1" applyBorder="1" applyAlignment="1">
      <alignment vertical="justify" wrapText="1"/>
    </xf>
    <xf numFmtId="0" fontId="85" fillId="26" borderId="0" xfId="70" applyFont="1" applyFill="1" applyBorder="1" applyAlignment="1">
      <alignment horizontal="left"/>
    </xf>
    <xf numFmtId="173" fontId="13" fillId="25" borderId="0" xfId="70" applyNumberFormat="1"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5" fillId="27" borderId="0" xfId="40" applyFont="1" applyFill="1" applyBorder="1" applyAlignment="1">
      <alignment horizontal="center" wrapText="1"/>
    </xf>
    <xf numFmtId="0" fontId="13" fillId="26" borderId="12" xfId="70" applyFont="1" applyFill="1" applyBorder="1" applyAlignment="1">
      <alignment horizontal="center" vertical="center" wrapText="1"/>
    </xf>
    <xf numFmtId="164" fontId="13" fillId="27" borderId="12" xfId="40" applyNumberFormat="1" applyFont="1" applyFill="1" applyBorder="1" applyAlignment="1">
      <alignment horizontal="center" vertical="center" wrapText="1"/>
    </xf>
    <xf numFmtId="164" fontId="13" fillId="27" borderId="57" xfId="40" applyNumberFormat="1" applyFont="1" applyFill="1" applyBorder="1" applyAlignment="1">
      <alignment horizontal="center" wrapText="1"/>
    </xf>
    <xf numFmtId="164" fontId="13" fillId="27" borderId="12" xfId="40" applyNumberFormat="1" applyFont="1" applyFill="1" applyBorder="1" applyAlignment="1">
      <alignment horizontal="center" wrapText="1"/>
    </xf>
    <xf numFmtId="3" fontId="17" fillId="26" borderId="0" xfId="70" applyNumberFormat="1" applyFont="1" applyFill="1" applyBorder="1" applyAlignment="1">
      <alignment horizontal="center" vertical="center"/>
    </xf>
    <xf numFmtId="167" fontId="17" fillId="26" borderId="59" xfId="70" applyNumberFormat="1" applyFont="1" applyFill="1" applyBorder="1" applyAlignment="1">
      <alignment horizontal="center" vertical="center"/>
    </xf>
    <xf numFmtId="167" fontId="17" fillId="26" borderId="0" xfId="70" applyNumberFormat="1" applyFont="1" applyFill="1" applyBorder="1" applyAlignment="1">
      <alignment horizontal="center" vertical="center"/>
    </xf>
    <xf numFmtId="0" fontId="13" fillId="26" borderId="10" xfId="70" applyFont="1" applyFill="1" applyBorder="1" applyAlignment="1">
      <alignment horizontal="center" vertical="center" wrapText="1"/>
    </xf>
    <xf numFmtId="0" fontId="13" fillId="26" borderId="11" xfId="70" applyFont="1" applyFill="1" applyBorder="1" applyAlignment="1">
      <alignment horizontal="center" vertical="center" wrapText="1"/>
    </xf>
    <xf numFmtId="164" fontId="13" fillId="27" borderId="57" xfId="40" applyNumberFormat="1" applyFont="1" applyFill="1" applyBorder="1" applyAlignment="1">
      <alignment horizontal="center" vertical="center" wrapText="1"/>
    </xf>
    <xf numFmtId="164" fontId="13" fillId="27" borderId="58" xfId="40" applyNumberFormat="1" applyFont="1" applyFill="1" applyBorder="1" applyAlignment="1">
      <alignment horizontal="center" vertical="center" wrapText="1"/>
    </xf>
    <xf numFmtId="3" fontId="85" fillId="27" borderId="0" xfId="40" applyNumberFormat="1" applyFont="1" applyFill="1" applyBorder="1" applyAlignment="1">
      <alignment horizontal="left" vertical="center" wrapText="1"/>
    </xf>
    <xf numFmtId="0" fontId="17" fillId="25" borderId="0" xfId="62" applyFont="1" applyFill="1" applyBorder="1" applyAlignment="1">
      <alignment horizontal="left" wrapText="1"/>
    </xf>
    <xf numFmtId="49" fontId="13" fillId="25" borderId="0" xfId="179" applyNumberFormat="1" applyFont="1" applyFill="1" applyBorder="1" applyAlignment="1">
      <alignment horizontal="left"/>
    </xf>
    <xf numFmtId="0" fontId="10" fillId="25" borderId="22" xfId="179" applyFont="1" applyFill="1" applyBorder="1" applyAlignment="1">
      <alignment horizontal="left"/>
    </xf>
    <xf numFmtId="0" fontId="90" fillId="26" borderId="31" xfId="62" applyFont="1" applyFill="1" applyBorder="1" applyAlignment="1">
      <alignment horizontal="left" vertical="center"/>
    </xf>
    <xf numFmtId="0" fontId="90" fillId="26" borderId="32" xfId="62" applyFont="1" applyFill="1" applyBorder="1" applyAlignment="1">
      <alignment horizontal="left" vertical="center"/>
    </xf>
    <xf numFmtId="0" fontId="90" fillId="26" borderId="33" xfId="62" applyFont="1" applyFill="1" applyBorder="1" applyAlignment="1">
      <alignment horizontal="left" vertical="center"/>
    </xf>
    <xf numFmtId="0" fontId="133" fillId="25" borderId="34" xfId="62" applyFont="1" applyFill="1" applyBorder="1" applyAlignment="1">
      <alignment horizontal="center" vertical="center"/>
    </xf>
    <xf numFmtId="0" fontId="133" fillId="25" borderId="35" xfId="62" applyFont="1" applyFill="1" applyBorder="1" applyAlignment="1">
      <alignment horizontal="center" vertical="center"/>
    </xf>
    <xf numFmtId="0" fontId="17" fillId="27" borderId="0" xfId="40" applyFont="1" applyFill="1" applyBorder="1" applyAlignment="1">
      <alignment horizontal="left" wrapText="1"/>
    </xf>
    <xf numFmtId="0" fontId="85" fillId="45" borderId="0"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2" fillId="26" borderId="13" xfId="62" applyFont="1" applyFill="1" applyBorder="1" applyAlignment="1">
      <alignment horizontal="center" vertical="center"/>
    </xf>
    <xf numFmtId="0" fontId="12" fillId="26" borderId="67" xfId="62" applyFont="1" applyFill="1" applyBorder="1" applyAlignment="1">
      <alignment horizontal="center" vertical="center"/>
    </xf>
    <xf numFmtId="0" fontId="30" fillId="25" borderId="10" xfId="62" applyFont="1" applyFill="1" applyBorder="1" applyAlignment="1">
      <alignment horizontal="center" vertical="center" wrapText="1"/>
    </xf>
    <xf numFmtId="0" fontId="30" fillId="25" borderId="11" xfId="62" applyFont="1" applyFill="1" applyBorder="1" applyAlignment="1">
      <alignment horizontal="center" vertical="center" wrapText="1"/>
    </xf>
    <xf numFmtId="0" fontId="10" fillId="25" borderId="23" xfId="70" applyFont="1" applyFill="1" applyBorder="1" applyAlignment="1">
      <alignment horizontal="left"/>
    </xf>
    <xf numFmtId="0" fontId="10" fillId="25" borderId="22" xfId="70" applyFont="1" applyFill="1" applyBorder="1" applyAlignment="1">
      <alignment horizontal="left"/>
    </xf>
    <xf numFmtId="0" fontId="17" fillId="26" borderId="0" xfId="70" applyFont="1" applyFill="1" applyBorder="1" applyAlignment="1">
      <alignment horizontal="left" vertical="top"/>
    </xf>
    <xf numFmtId="0" fontId="30" fillId="26" borderId="10" xfId="62" applyFont="1" applyFill="1" applyBorder="1" applyAlignment="1">
      <alignment horizontal="center" vertical="center" wrapText="1"/>
    </xf>
    <xf numFmtId="0" fontId="30" fillId="26" borderId="11" xfId="62" applyFont="1" applyFill="1" applyBorder="1" applyAlignment="1">
      <alignment horizontal="center" vertical="center" wrapText="1"/>
    </xf>
    <xf numFmtId="0" fontId="94" fillId="26" borderId="0" xfId="70" applyFont="1" applyFill="1" applyBorder="1" applyAlignment="1">
      <alignment horizontal="left"/>
    </xf>
    <xf numFmtId="0" fontId="17" fillId="24" borderId="0" xfId="40" applyFont="1" applyFill="1" applyBorder="1" applyAlignment="1">
      <alignment horizontal="left" vertical="top" wrapText="1"/>
    </xf>
    <xf numFmtId="0" fontId="17" fillId="27" borderId="0" xfId="40" applyFont="1" applyFill="1" applyBorder="1" applyAlignment="1">
      <alignment horizontal="left"/>
    </xf>
    <xf numFmtId="0" fontId="17" fillId="27" borderId="19" xfId="40" applyFont="1" applyFill="1" applyBorder="1" applyAlignment="1">
      <alignment horizontal="left"/>
    </xf>
    <xf numFmtId="0" fontId="12" fillId="24" borderId="0" xfId="40" applyFont="1" applyFill="1" applyBorder="1" applyAlignment="1">
      <alignment horizontal="left" vertical="center" wrapText="1" indent="1"/>
    </xf>
    <xf numFmtId="3" fontId="94" fillId="26" borderId="0" xfId="70" applyNumberFormat="1" applyFont="1" applyFill="1" applyBorder="1" applyAlignment="1">
      <alignment horizontal="left"/>
    </xf>
    <xf numFmtId="3" fontId="12" fillId="27" borderId="0" xfId="40" applyNumberFormat="1" applyFont="1" applyFill="1" applyBorder="1" applyAlignment="1">
      <alignment horizontal="left" vertical="center" wrapText="1" indent="1"/>
    </xf>
    <xf numFmtId="0" fontId="12" fillId="27" borderId="0" xfId="40" applyFont="1" applyFill="1" applyBorder="1" applyAlignment="1">
      <alignment horizontal="left" vertical="center" wrapText="1" indent="1"/>
    </xf>
    <xf numFmtId="0" fontId="10"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12" fillId="26" borderId="67" xfId="70" applyFont="1" applyFill="1" applyBorder="1" applyAlignment="1">
      <alignment horizontal="center"/>
    </xf>
    <xf numFmtId="0" fontId="17" fillId="25" borderId="0" xfId="70" applyNumberFormat="1" applyFont="1" applyFill="1" applyBorder="1" applyAlignment="1" applyProtection="1">
      <alignment horizontal="justify" vertical="justify" wrapText="1"/>
      <protection locked="0"/>
    </xf>
    <xf numFmtId="49" fontId="17" fillId="25" borderId="0" xfId="70" applyNumberFormat="1" applyFont="1" applyFill="1" applyBorder="1" applyAlignment="1">
      <alignment wrapText="1"/>
    </xf>
    <xf numFmtId="0" fontId="12" fillId="25" borderId="18" xfId="70" applyFont="1" applyFill="1" applyBorder="1" applyAlignment="1">
      <alignment horizontal="right" indent="5"/>
    </xf>
    <xf numFmtId="3" fontId="17" fillId="25" borderId="0" xfId="70" applyNumberFormat="1" applyFont="1" applyFill="1" applyBorder="1" applyAlignment="1">
      <alignment horizontal="right"/>
    </xf>
    <xf numFmtId="0" fontId="85" fillId="25" borderId="0" xfId="70" applyFont="1" applyFill="1" applyBorder="1" applyAlignment="1">
      <alignment horizontal="justify" vertical="center"/>
    </xf>
    <xf numFmtId="0" fontId="17" fillId="24" borderId="0" xfId="61" applyFont="1" applyFill="1" applyBorder="1" applyAlignment="1">
      <alignment horizontal="left" wrapText="1"/>
    </xf>
    <xf numFmtId="0" fontId="30" fillId="24" borderId="0" xfId="61" applyFont="1" applyFill="1" applyBorder="1" applyAlignment="1">
      <alignment horizontal="left" wrapText="1"/>
    </xf>
    <xf numFmtId="0" fontId="17" fillId="24" borderId="19" xfId="61" applyFont="1" applyFill="1" applyBorder="1" applyAlignment="1">
      <alignment horizontal="left" wrapText="1"/>
    </xf>
    <xf numFmtId="49" fontId="13" fillId="25" borderId="0" xfId="51" applyNumberFormat="1" applyFont="1" applyFill="1" applyBorder="1" applyAlignment="1">
      <alignment horizontal="left"/>
    </xf>
    <xf numFmtId="0" fontId="13" fillId="25" borderId="0" xfId="51" applyNumberFormat="1" applyFont="1" applyFill="1" applyBorder="1" applyAlignment="1">
      <alignment horizontal="left"/>
    </xf>
    <xf numFmtId="173" fontId="13" fillId="25" borderId="0" xfId="52" applyNumberFormat="1" applyFont="1" applyFill="1" applyBorder="1" applyAlignment="1">
      <alignment horizontal="right"/>
    </xf>
    <xf numFmtId="1" fontId="13" fillId="24" borderId="0" xfId="61" applyNumberFormat="1" applyFont="1" applyFill="1" applyBorder="1" applyAlignment="1">
      <alignment horizontal="center" wrapText="1"/>
    </xf>
    <xf numFmtId="1" fontId="13" fillId="25" borderId="0" xfId="51" applyNumberFormat="1" applyFont="1" applyFill="1" applyBorder="1" applyAlignment="1">
      <alignment horizontal="center"/>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5" fillId="26" borderId="24" xfId="51" applyNumberFormat="1" applyFont="1" applyFill="1" applyBorder="1" applyAlignment="1">
      <alignment horizontal="center" vertical="center" wrapText="1"/>
    </xf>
    <xf numFmtId="0" fontId="95" fillId="26" borderId="25" xfId="51" applyNumberFormat="1" applyFont="1" applyFill="1" applyBorder="1" applyAlignment="1">
      <alignment horizontal="center" vertical="center"/>
    </xf>
    <xf numFmtId="0" fontId="13" fillId="25" borderId="0" xfId="52" applyNumberFormat="1" applyFont="1" applyFill="1" applyAlignment="1">
      <alignment horizontal="right"/>
    </xf>
    <xf numFmtId="0" fontId="13" fillId="25" borderId="0" xfId="52" applyNumberFormat="1" applyFont="1" applyFill="1" applyBorder="1" applyAlignment="1">
      <alignment horizontal="right"/>
    </xf>
    <xf numFmtId="0" fontId="12" fillId="25" borderId="0" xfId="0" applyFont="1" applyFill="1" applyBorder="1" applyAlignment="1">
      <alignment horizontal="center"/>
    </xf>
    <xf numFmtId="173" fontId="13" fillId="25" borderId="20" xfId="52" applyNumberFormat="1" applyFont="1" applyFill="1" applyBorder="1" applyAlignment="1">
      <alignment horizontal="left"/>
    </xf>
    <xf numFmtId="173" fontId="13" fillId="25" borderId="0" xfId="52" applyNumberFormat="1" applyFont="1" applyFill="1" applyBorder="1" applyAlignment="1">
      <alignment horizontal="left"/>
    </xf>
    <xf numFmtId="0" fontId="11" fillId="25" borderId="0" xfId="0" applyFont="1" applyFill="1" applyBorder="1"/>
    <xf numFmtId="0" fontId="34" fillId="25" borderId="0" xfId="0" applyFont="1" applyFill="1" applyBorder="1" applyAlignment="1">
      <alignment horizontal="left"/>
    </xf>
    <xf numFmtId="0" fontId="10" fillId="37" borderId="0" xfId="0" applyFont="1" applyFill="1" applyBorder="1" applyAlignment="1"/>
  </cellXfs>
  <cellStyles count="182">
    <cellStyle name="%" xfId="1"/>
    <cellStyle name="% 2" xfId="121"/>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3"/>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4"/>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5"/>
    <cellStyle name="Neutro" xfId="36" builtinId="28" customBuiltin="1"/>
    <cellStyle name="Neutro 2" xfId="112"/>
    <cellStyle name="Normal" xfId="0" builtinId="0"/>
    <cellStyle name="Normal 10" xfId="67"/>
    <cellStyle name="Normal 10 2" xfId="69"/>
    <cellStyle name="Normal 11" xfId="166"/>
    <cellStyle name="Normal 12" xfId="167"/>
    <cellStyle name="Normal 13" xfId="168"/>
    <cellStyle name="Normal 14" xfId="169"/>
    <cellStyle name="Normal 15" xfId="170"/>
    <cellStyle name="Normal 16" xfId="171"/>
    <cellStyle name="Normal 17" xfId="172"/>
    <cellStyle name="Normal 18" xfId="173"/>
    <cellStyle name="Normal 19" xfId="174"/>
    <cellStyle name="Normal 2" xfId="37"/>
    <cellStyle name="Normal 2 2" xfId="122"/>
    <cellStyle name="Normal 20" xfId="175"/>
    <cellStyle name="Normal 21" xfId="176"/>
    <cellStyle name="Normal 22" xfId="17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Fev2008 2" xfId="63"/>
    <cellStyle name="Normal_befev2009 2 2" xfId="180"/>
    <cellStyle name="Normal_bejan2009" xfId="71"/>
    <cellStyle name="Normal_bejun2008" xfId="53"/>
    <cellStyle name="Normal_bejun2008 3" xfId="179"/>
    <cellStyle name="Normal_benov2008 2 2" xfId="72"/>
    <cellStyle name="Normal_beset2008" xfId="78"/>
    <cellStyle name="Normal_Book2" xfId="40"/>
    <cellStyle name="Normal_Book2 2" xfId="66"/>
    <cellStyle name="Normal_Book2 2 3" xfId="181"/>
    <cellStyle name="Normal_Book2 4" xfId="61"/>
    <cellStyle name="Normal_Book2 5" xfId="120"/>
    <cellStyle name="Normal_Book3" xfId="60"/>
    <cellStyle name="Nota" xfId="41" builtinId="10" customBuiltin="1"/>
    <cellStyle name="Nota 2" xfId="113"/>
    <cellStyle name="NUMLINHA" xfId="75"/>
    <cellStyle name="Percent 2" xfId="178"/>
    <cellStyle name="Percentagem 2" xfId="58"/>
    <cellStyle name="QDTITULO" xfId="76"/>
    <cellStyle name="Saída" xfId="42" builtinId="21" customBuiltin="1"/>
    <cellStyle name="Saída 2" xfId="114"/>
    <cellStyle name="Standaard_SifCdE01tableauxEN" xfId="43"/>
    <cellStyle name="style1395065383179" xfId="123"/>
    <cellStyle name="style1395065383507" xfId="124"/>
    <cellStyle name="style1395065383726" xfId="125"/>
    <cellStyle name="style1395065383835" xfId="126"/>
    <cellStyle name="style1395065383960" xfId="127"/>
    <cellStyle name="style1395065384085" xfId="128"/>
    <cellStyle name="style1395065384335" xfId="129"/>
    <cellStyle name="style1395065384476" xfId="130"/>
    <cellStyle name="style1395065384601" xfId="131"/>
    <cellStyle name="style1395065384726" xfId="132"/>
    <cellStyle name="style1395065384851" xfId="133"/>
    <cellStyle name="style1395065385007" xfId="134"/>
    <cellStyle name="style1395065385101" xfId="135"/>
    <cellStyle name="style1395065385210" xfId="136"/>
    <cellStyle name="style1395065385413" xfId="137"/>
    <cellStyle name="style1395065385507" xfId="138"/>
    <cellStyle name="style1395065385710" xfId="139"/>
    <cellStyle name="style1395065385804" xfId="140"/>
    <cellStyle name="style1395065385898" xfId="141"/>
    <cellStyle name="style1395065386007" xfId="142"/>
    <cellStyle name="style1395065386101" xfId="143"/>
    <cellStyle name="style1395065386226" xfId="144"/>
    <cellStyle name="style1395065386335" xfId="145"/>
    <cellStyle name="style1395065386476" xfId="146"/>
    <cellStyle name="style1395065386601" xfId="147"/>
    <cellStyle name="style1395065386726" xfId="148"/>
    <cellStyle name="style1395065386945" xfId="149"/>
    <cellStyle name="style1395065387054" xfId="150"/>
    <cellStyle name="style1395065387164" xfId="151"/>
    <cellStyle name="style1395065387382" xfId="152"/>
    <cellStyle name="style1395065387492" xfId="153"/>
    <cellStyle name="style1395065387601" xfId="154"/>
    <cellStyle name="style1395065387711" xfId="155"/>
    <cellStyle name="style1395065387820" xfId="156"/>
    <cellStyle name="style1395065388023" xfId="157"/>
    <cellStyle name="style1395065388429" xfId="158"/>
    <cellStyle name="style1395065388554" xfId="159"/>
    <cellStyle name="style1395065388757" xfId="160"/>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1"/>
    <cellStyle name="Vírgula 3" xfId="55"/>
    <cellStyle name="Vírgula 4" xfId="56"/>
    <cellStyle name="Vírgula 4 2" xfId="162"/>
  </cellStyles>
  <dxfs count="1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0120192"/>
        <c:axId val="50463488"/>
      </c:barChart>
      <c:catAx>
        <c:axId val="50120192"/>
        <c:scaling>
          <c:orientation val="maxMin"/>
        </c:scaling>
        <c:axPos val="l"/>
        <c:majorTickMark val="none"/>
        <c:tickLblPos val="none"/>
        <c:spPr>
          <a:ln w="3175">
            <a:solidFill>
              <a:srgbClr val="333333"/>
            </a:solidFill>
            <a:prstDash val="solid"/>
          </a:ln>
        </c:spPr>
        <c:crossAx val="50463488"/>
        <c:crosses val="autoZero"/>
        <c:auto val="1"/>
        <c:lblAlgn val="ctr"/>
        <c:lblOffset val="100"/>
        <c:tickMarkSkip val="1"/>
      </c:catAx>
      <c:valAx>
        <c:axId val="5046348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012019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0931584"/>
        <c:axId val="50933120"/>
      </c:barChart>
      <c:catAx>
        <c:axId val="50931584"/>
        <c:scaling>
          <c:orientation val="maxMin"/>
        </c:scaling>
        <c:axPos val="l"/>
        <c:majorTickMark val="none"/>
        <c:tickLblPos val="none"/>
        <c:spPr>
          <a:ln w="3175">
            <a:solidFill>
              <a:srgbClr val="333333"/>
            </a:solidFill>
            <a:prstDash val="solid"/>
          </a:ln>
        </c:spPr>
        <c:crossAx val="50933120"/>
        <c:crosses val="autoZero"/>
        <c:auto val="1"/>
        <c:lblAlgn val="ctr"/>
        <c:lblOffset val="100"/>
        <c:tickMarkSkip val="1"/>
      </c:catAx>
      <c:valAx>
        <c:axId val="5093312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093158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2039040"/>
        <c:axId val="52042368"/>
      </c:barChart>
      <c:catAx>
        <c:axId val="52039040"/>
        <c:scaling>
          <c:orientation val="maxMin"/>
        </c:scaling>
        <c:axPos val="l"/>
        <c:majorTickMark val="none"/>
        <c:tickLblPos val="none"/>
        <c:spPr>
          <a:ln w="3175">
            <a:solidFill>
              <a:srgbClr val="333333"/>
            </a:solidFill>
            <a:prstDash val="solid"/>
          </a:ln>
        </c:spPr>
        <c:crossAx val="52042368"/>
        <c:crosses val="autoZero"/>
        <c:auto val="1"/>
        <c:lblAlgn val="ctr"/>
        <c:lblOffset val="100"/>
        <c:tickMarkSkip val="1"/>
      </c:catAx>
      <c:valAx>
        <c:axId val="5204236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203904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2305280"/>
        <c:axId val="52742784"/>
      </c:barChart>
      <c:catAx>
        <c:axId val="52305280"/>
        <c:scaling>
          <c:orientation val="maxMin"/>
        </c:scaling>
        <c:axPos val="l"/>
        <c:majorTickMark val="none"/>
        <c:tickLblPos val="none"/>
        <c:spPr>
          <a:ln w="3175">
            <a:solidFill>
              <a:srgbClr val="333333"/>
            </a:solidFill>
            <a:prstDash val="solid"/>
          </a:ln>
        </c:spPr>
        <c:crossAx val="52742784"/>
        <c:crosses val="autoZero"/>
        <c:auto val="1"/>
        <c:lblAlgn val="ctr"/>
        <c:lblOffset val="100"/>
        <c:tickMarkSkip val="1"/>
      </c:catAx>
      <c:valAx>
        <c:axId val="5274278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230528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3687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26.676336313486782</c:v>
                </c:pt>
                <c:pt idx="1">
                  <c:v>5.4422280767783215</c:v>
                </c:pt>
                <c:pt idx="2">
                  <c:v>5.0000000000000044</c:v>
                </c:pt>
                <c:pt idx="3">
                  <c:v>4.4303091172860354</c:v>
                </c:pt>
                <c:pt idx="4">
                  <c:v>4.2805355502924414</c:v>
                </c:pt>
                <c:pt idx="5">
                  <c:v>-1.7697644468447571</c:v>
                </c:pt>
                <c:pt idx="6">
                  <c:v>-1.7204958335955145</c:v>
                </c:pt>
                <c:pt idx="7">
                  <c:v>-1.6793343095553581</c:v>
                </c:pt>
                <c:pt idx="8">
                  <c:v>-1.3204344520926004</c:v>
                </c:pt>
                <c:pt idx="9">
                  <c:v>-1.2917841320982504</c:v>
                </c:pt>
              </c:numCache>
            </c:numRef>
          </c:val>
        </c:ser>
        <c:gapWidth val="80"/>
        <c:axId val="52918912"/>
        <c:axId val="53686656"/>
      </c:barChart>
      <c:catAx>
        <c:axId val="52918912"/>
        <c:scaling>
          <c:orientation val="maxMin"/>
        </c:scaling>
        <c:axPos val="l"/>
        <c:majorTickMark val="none"/>
        <c:tickLblPos val="none"/>
        <c:crossAx val="53686656"/>
        <c:crossesAt val="0"/>
        <c:auto val="1"/>
        <c:lblAlgn val="ctr"/>
        <c:lblOffset val="100"/>
        <c:tickMarkSkip val="2"/>
      </c:catAx>
      <c:valAx>
        <c:axId val="53686656"/>
        <c:scaling>
          <c:orientation val="minMax"/>
        </c:scaling>
        <c:axPos val="t"/>
        <c:numFmt formatCode="0.0" sourceLinked="1"/>
        <c:majorTickMark val="none"/>
        <c:tickLblPos val="none"/>
        <c:spPr>
          <a:ln w="9525">
            <a:noFill/>
          </a:ln>
        </c:spPr>
        <c:crossAx val="52918912"/>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4965"/>
          <c:y val="5.6803307963070558E-2"/>
        </c:manualLayout>
      </c:layout>
      <c:spPr>
        <a:noFill/>
        <a:ln w="25400">
          <a:noFill/>
        </a:ln>
      </c:spPr>
    </c:title>
    <c:plotArea>
      <c:layout>
        <c:manualLayout>
          <c:layoutTarget val="inner"/>
          <c:xMode val="edge"/>
          <c:yMode val="edge"/>
          <c:x val="0.28422775778271936"/>
          <c:y val="0.25193893811674128"/>
          <c:w val="0.68682615202571895"/>
          <c:h val="0.66089096625962662"/>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114699</c:v>
              </c:pt>
              <c:pt idx="1">
                <c:v>110135</c:v>
              </c:pt>
            </c:numLit>
          </c:val>
        </c:ser>
        <c:gapWidth val="120"/>
        <c:axId val="94063232"/>
        <c:axId val="94078080"/>
      </c:barChart>
      <c:catAx>
        <c:axId val="9406323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4078080"/>
        <c:crosses val="autoZero"/>
        <c:auto val="1"/>
        <c:lblAlgn val="ctr"/>
        <c:lblOffset val="100"/>
        <c:tickLblSkip val="1"/>
        <c:tickMarkSkip val="1"/>
      </c:catAx>
      <c:valAx>
        <c:axId val="94078080"/>
        <c:scaling>
          <c:orientation val="minMax"/>
          <c:max val="200000"/>
        </c:scaling>
        <c:delete val="1"/>
        <c:axPos val="b"/>
        <c:majorGridlines>
          <c:spPr>
            <a:ln w="3175">
              <a:solidFill>
                <a:srgbClr val="FFF2E5"/>
              </a:solidFill>
              <a:prstDash val="sysDash"/>
            </a:ln>
          </c:spPr>
        </c:majorGridlines>
        <c:numFmt formatCode="General" sourceLinked="1"/>
        <c:tickLblPos val="none"/>
        <c:crossAx val="940632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476"/>
          <c:y val="2.9868411235183037E-2"/>
        </c:manualLayout>
      </c:layout>
      <c:spPr>
        <a:noFill/>
        <a:ln w="25400">
          <a:noFill/>
        </a:ln>
      </c:spPr>
    </c:title>
    <c:plotArea>
      <c:layout>
        <c:manualLayout>
          <c:layoutTarget val="inner"/>
          <c:xMode val="edge"/>
          <c:yMode val="edge"/>
          <c:x val="0.38758407553171947"/>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77245</c:v>
              </c:pt>
              <c:pt idx="1">
                <c:v>4006</c:v>
              </c:pt>
              <c:pt idx="2">
                <c:v>4109</c:v>
              </c:pt>
              <c:pt idx="3">
                <c:v>15909</c:v>
              </c:pt>
              <c:pt idx="4">
                <c:v>12618</c:v>
              </c:pt>
              <c:pt idx="5">
                <c:v>13456</c:v>
              </c:pt>
              <c:pt idx="6">
                <c:v>16229</c:v>
              </c:pt>
              <c:pt idx="7">
                <c:v>18026</c:v>
              </c:pt>
              <c:pt idx="8">
                <c:v>18830</c:v>
              </c:pt>
              <c:pt idx="9">
                <c:v>17860</c:v>
              </c:pt>
              <c:pt idx="10">
                <c:v>15204</c:v>
              </c:pt>
              <c:pt idx="11">
                <c:v>9703</c:v>
              </c:pt>
              <c:pt idx="12">
                <c:v>1639</c:v>
              </c:pt>
            </c:numLit>
          </c:val>
        </c:ser>
        <c:gapWidth val="30"/>
        <c:axId val="96798592"/>
        <c:axId val="96800128"/>
      </c:barChart>
      <c:catAx>
        <c:axId val="9679859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6800128"/>
        <c:crosses val="autoZero"/>
        <c:auto val="1"/>
        <c:lblAlgn val="ctr"/>
        <c:lblOffset val="100"/>
        <c:tickLblSkip val="1"/>
        <c:tickMarkSkip val="1"/>
      </c:catAx>
      <c:valAx>
        <c:axId val="96800128"/>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679859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85"/>
          <c:y val="0.14771786102494774"/>
          <c:w val="0.53736636578959807"/>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4754</c:v>
                </c:pt>
                <c:pt idx="1">
                  <c:v>1603</c:v>
                </c:pt>
                <c:pt idx="2">
                  <c:v>3738</c:v>
                </c:pt>
                <c:pt idx="3">
                  <c:v>694</c:v>
                </c:pt>
                <c:pt idx="4">
                  <c:v>1594</c:v>
                </c:pt>
                <c:pt idx="5">
                  <c:v>3583</c:v>
                </c:pt>
                <c:pt idx="6">
                  <c:v>1492</c:v>
                </c:pt>
                <c:pt idx="7">
                  <c:v>3514</c:v>
                </c:pt>
                <c:pt idx="8">
                  <c:v>1417</c:v>
                </c:pt>
                <c:pt idx="9">
                  <c:v>2509</c:v>
                </c:pt>
                <c:pt idx="10">
                  <c:v>16870</c:v>
                </c:pt>
                <c:pt idx="11">
                  <c:v>1311</c:v>
                </c:pt>
                <c:pt idx="12">
                  <c:v>27564</c:v>
                </c:pt>
                <c:pt idx="13">
                  <c:v>2631</c:v>
                </c:pt>
                <c:pt idx="14">
                  <c:v>7552</c:v>
                </c:pt>
                <c:pt idx="15">
                  <c:v>1305</c:v>
                </c:pt>
                <c:pt idx="16">
                  <c:v>2514</c:v>
                </c:pt>
                <c:pt idx="17">
                  <c:v>3066</c:v>
                </c:pt>
                <c:pt idx="18">
                  <c:v>5639</c:v>
                </c:pt>
                <c:pt idx="19">
                  <c:v>1978</c:v>
                </c:pt>
              </c:numCache>
            </c:numRef>
          </c:val>
        </c:ser>
        <c:gapWidth val="30"/>
        <c:axId val="49937024"/>
        <c:axId val="49807744"/>
      </c:barChart>
      <c:catAx>
        <c:axId val="49937024"/>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9807744"/>
        <c:crosses val="autoZero"/>
        <c:auto val="1"/>
        <c:lblAlgn val="ctr"/>
        <c:lblOffset val="100"/>
        <c:tickLblSkip val="1"/>
        <c:tickMarkSkip val="1"/>
      </c:catAx>
      <c:valAx>
        <c:axId val="49807744"/>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993702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7146"/>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9417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6354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98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94.128729605866198</c:v>
                </c:pt>
                <c:pt idx="1">
                  <c:v>87.450798153034299</c:v>
                </c:pt>
                <c:pt idx="2">
                  <c:v>93.000321539564894</c:v>
                </c:pt>
                <c:pt idx="3">
                  <c:v>96.877723785166296</c:v>
                </c:pt>
                <c:pt idx="4">
                  <c:v>85.302119047619001</c:v>
                </c:pt>
                <c:pt idx="5">
                  <c:v>99.009824829695503</c:v>
                </c:pt>
                <c:pt idx="6">
                  <c:v>86.990316422594105</c:v>
                </c:pt>
                <c:pt idx="7">
                  <c:v>93.227325702393301</c:v>
                </c:pt>
                <c:pt idx="8">
                  <c:v>85.287939801285802</c:v>
                </c:pt>
                <c:pt idx="9">
                  <c:v>94.523598380268695</c:v>
                </c:pt>
                <c:pt idx="10">
                  <c:v>91.2396133259967</c:v>
                </c:pt>
                <c:pt idx="11">
                  <c:v>89.660852514919</c:v>
                </c:pt>
                <c:pt idx="12">
                  <c:v>89.749824017998904</c:v>
                </c:pt>
                <c:pt idx="13">
                  <c:v>89.872146605183701</c:v>
                </c:pt>
                <c:pt idx="14">
                  <c:v>95.559091833851397</c:v>
                </c:pt>
                <c:pt idx="15">
                  <c:v>94.443876058506504</c:v>
                </c:pt>
                <c:pt idx="16">
                  <c:v>96.0986908077994</c:v>
                </c:pt>
                <c:pt idx="17">
                  <c:v>89.486202820111103</c:v>
                </c:pt>
                <c:pt idx="18">
                  <c:v>67.284178045940493</c:v>
                </c:pt>
                <c:pt idx="19">
                  <c:v>86.780765446674494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89.399511675420698</c:v>
                </c:pt>
                <c:pt idx="1">
                  <c:v>89.399511675420698</c:v>
                </c:pt>
                <c:pt idx="2">
                  <c:v>89.399511675420698</c:v>
                </c:pt>
                <c:pt idx="3">
                  <c:v>89.399511675420698</c:v>
                </c:pt>
                <c:pt idx="4">
                  <c:v>89.399511675420698</c:v>
                </c:pt>
                <c:pt idx="5">
                  <c:v>89.399511675420698</c:v>
                </c:pt>
                <c:pt idx="6">
                  <c:v>89.399511675420698</c:v>
                </c:pt>
                <c:pt idx="7">
                  <c:v>89.399511675420698</c:v>
                </c:pt>
                <c:pt idx="8">
                  <c:v>89.399511675420698</c:v>
                </c:pt>
                <c:pt idx="9">
                  <c:v>89.399511675420698</c:v>
                </c:pt>
                <c:pt idx="10">
                  <c:v>89.399511675420698</c:v>
                </c:pt>
                <c:pt idx="11">
                  <c:v>89.399511675420698</c:v>
                </c:pt>
                <c:pt idx="12">
                  <c:v>89.399511675420698</c:v>
                </c:pt>
                <c:pt idx="13">
                  <c:v>89.399511675420698</c:v>
                </c:pt>
                <c:pt idx="14">
                  <c:v>89.399511675420698</c:v>
                </c:pt>
                <c:pt idx="15">
                  <c:v>89.399511675420698</c:v>
                </c:pt>
                <c:pt idx="16">
                  <c:v>89.399511675420698</c:v>
                </c:pt>
                <c:pt idx="17">
                  <c:v>89.399511675420698</c:v>
                </c:pt>
                <c:pt idx="18">
                  <c:v>89.399511675420698</c:v>
                </c:pt>
                <c:pt idx="19">
                  <c:v>89.399511675420698</c:v>
                </c:pt>
              </c:numCache>
            </c:numRef>
          </c:val>
        </c:ser>
        <c:marker val="1"/>
        <c:axId val="49799936"/>
        <c:axId val="49801472"/>
      </c:lineChart>
      <c:catAx>
        <c:axId val="49799936"/>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9801472"/>
        <c:crosses val="autoZero"/>
        <c:auto val="1"/>
        <c:lblAlgn val="ctr"/>
        <c:lblOffset val="100"/>
        <c:tickLblSkip val="1"/>
        <c:tickMarkSkip val="1"/>
      </c:catAx>
      <c:valAx>
        <c:axId val="49801472"/>
        <c:scaling>
          <c:orientation val="minMax"/>
          <c:min val="50"/>
        </c:scaling>
        <c:axPos val="l"/>
        <c:numFmt formatCode="0.0" sourceLinked="1"/>
        <c:tickLblPos val="none"/>
        <c:spPr>
          <a:ln w="9525">
            <a:noFill/>
          </a:ln>
        </c:spPr>
        <c:crossAx val="49799936"/>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715E-2"/>
        </c:manualLayout>
      </c:layout>
      <c:spPr>
        <a:noFill/>
        <a:ln w="25400">
          <a:noFill/>
        </a:ln>
      </c:spPr>
    </c:title>
    <c:plotArea>
      <c:layout>
        <c:manualLayout>
          <c:layoutTarget val="inner"/>
          <c:xMode val="edge"/>
          <c:yMode val="edge"/>
          <c:x val="8.5106382978723707E-2"/>
          <c:y val="0.12637362637360047"/>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60.112499999999983</c:v>
              </c:pt>
              <c:pt idx="1">
                <c:v>63.62916666666662</c:v>
              </c:pt>
              <c:pt idx="2">
                <c:v>66.712499999999991</c:v>
              </c:pt>
              <c:pt idx="3">
                <c:v>68.012500000000003</c:v>
              </c:pt>
              <c:pt idx="4">
                <c:v>65.762500000000003</c:v>
              </c:pt>
              <c:pt idx="5">
                <c:v>62.945833333333326</c:v>
              </c:pt>
              <c:pt idx="6">
                <c:v>59.212500000000013</c:v>
              </c:pt>
              <c:pt idx="7">
                <c:v>56.329166666666588</c:v>
              </c:pt>
              <c:pt idx="8">
                <c:v>54.862500000000011</c:v>
              </c:pt>
              <c:pt idx="9">
                <c:v>55.112500000000011</c:v>
              </c:pt>
              <c:pt idx="10">
                <c:v>56.329166666666588</c:v>
              </c:pt>
              <c:pt idx="11">
                <c:v>56.729166666666615</c:v>
              </c:pt>
              <c:pt idx="12">
                <c:v>57.62916666666662</c:v>
              </c:pt>
              <c:pt idx="13">
                <c:v>58.079166666666588</c:v>
              </c:pt>
              <c:pt idx="14">
                <c:v>58.262500000000038</c:v>
              </c:pt>
              <c:pt idx="15">
                <c:v>57.612500000000011</c:v>
              </c:pt>
              <c:pt idx="16">
                <c:v>55.395833333333314</c:v>
              </c:pt>
              <c:pt idx="17">
                <c:v>50.179166666666589</c:v>
              </c:pt>
              <c:pt idx="18">
                <c:v>44.245833333333316</c:v>
              </c:pt>
              <c:pt idx="19">
                <c:v>40.245833333333316</c:v>
              </c:pt>
              <c:pt idx="20">
                <c:v>41.012499999999989</c:v>
              </c:pt>
              <c:pt idx="21">
                <c:v>43.879166666666578</c:v>
              </c:pt>
              <c:pt idx="22">
                <c:v>47.395833333333321</c:v>
              </c:pt>
              <c:pt idx="23">
                <c:v>49.412499999999987</c:v>
              </c:pt>
              <c:pt idx="24">
                <c:v>50.945833333333304</c:v>
              </c:pt>
              <c:pt idx="25">
                <c:v>50.295833333333313</c:v>
              </c:pt>
              <c:pt idx="26">
                <c:v>47.729166666666615</c:v>
              </c:pt>
              <c:pt idx="27">
                <c:v>44.245833333333316</c:v>
              </c:pt>
              <c:pt idx="28">
                <c:v>42.345833333333324</c:v>
              </c:pt>
              <c:pt idx="29">
                <c:v>44.895833333333321</c:v>
              </c:pt>
              <c:pt idx="30">
                <c:v>49.279166666666605</c:v>
              </c:pt>
              <c:pt idx="31">
                <c:v>52.095833333333331</c:v>
              </c:pt>
              <c:pt idx="32">
                <c:v>52.595833333333331</c:v>
              </c:pt>
              <c:pt idx="33">
                <c:v>51.895833333333321</c:v>
              </c:pt>
              <c:pt idx="34">
                <c:v>53.112500000000011</c:v>
              </c:pt>
              <c:pt idx="35">
                <c:v>54.429166666666589</c:v>
              </c:pt>
              <c:pt idx="36">
                <c:v>55.212500000000013</c:v>
              </c:pt>
              <c:pt idx="37">
                <c:v>54.495833333333316</c:v>
              </c:pt>
              <c:pt idx="38">
                <c:v>51.479166666666586</c:v>
              </c:pt>
              <c:pt idx="39">
                <c:v>48.979166666666586</c:v>
              </c:pt>
              <c:pt idx="40">
                <c:v>46.579166666666588</c:v>
              </c:pt>
              <c:pt idx="41">
                <c:v>46.16250000000003</c:v>
              </c:pt>
              <c:pt idx="42">
                <c:v>45.145833333333314</c:v>
              </c:pt>
              <c:pt idx="43">
                <c:v>43.279166666666605</c:v>
              </c:pt>
              <c:pt idx="44">
                <c:v>40.962500000000013</c:v>
              </c:pt>
              <c:pt idx="45">
                <c:v>40.245833333333316</c:v>
              </c:pt>
              <c:pt idx="46">
                <c:v>40.245833333333316</c:v>
              </c:pt>
              <c:pt idx="47">
                <c:v>40.262500000000038</c:v>
              </c:pt>
              <c:pt idx="48">
                <c:v>39.279166666666605</c:v>
              </c:pt>
              <c:pt idx="49">
                <c:v>38.912500000000001</c:v>
              </c:pt>
              <c:pt idx="50">
                <c:v>41.462500000000013</c:v>
              </c:pt>
              <c:pt idx="51">
                <c:v>42.295833333333363</c:v>
              </c:pt>
              <c:pt idx="52">
                <c:v>41.845833333333324</c:v>
              </c:pt>
              <c:pt idx="53">
                <c:v>41.295833333333363</c:v>
              </c:pt>
              <c:pt idx="54">
                <c:v>41.512500000000003</c:v>
              </c:pt>
              <c:pt idx="55">
                <c:v>43.045833333333327</c:v>
              </c:pt>
              <c:pt idx="56">
                <c:v>43.62916666666662</c:v>
              </c:pt>
              <c:pt idx="57">
                <c:v>44.912500000000001</c:v>
              </c:pt>
              <c:pt idx="58">
                <c:v>45.595833333333331</c:v>
              </c:pt>
              <c:pt idx="59">
                <c:v>46.229166666666615</c:v>
              </c:pt>
              <c:pt idx="60">
                <c:v>47.545833333333306</c:v>
              </c:pt>
              <c:pt idx="61">
                <c:v>48.729166666666615</c:v>
              </c:pt>
              <c:pt idx="62">
                <c:v>47.562500000000014</c:v>
              </c:pt>
              <c:pt idx="63">
                <c:v>46.079166666666588</c:v>
              </c:pt>
              <c:pt idx="64">
                <c:v>46.352777777777746</c:v>
              </c:pt>
              <c:pt idx="65">
                <c:v>48.093055555555551</c:v>
              </c:pt>
              <c:pt idx="66">
                <c:v>50.816666666666535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69.983333333333263</c:v>
              </c:pt>
              <c:pt idx="78">
                <c:v>64.083333333333258</c:v>
              </c:pt>
              <c:pt idx="79">
                <c:v>57.733333333333363</c:v>
              </c:pt>
              <c:pt idx="80">
                <c:v>52.5</c:v>
              </c:pt>
              <c:pt idx="81">
                <c:v>50.25</c:v>
              </c:pt>
              <c:pt idx="82">
                <c:v>51.349999999999994</c:v>
              </c:pt>
              <c:pt idx="83">
                <c:v>54.266666666666609</c:v>
              </c:pt>
              <c:pt idx="84">
                <c:v>56.05</c:v>
              </c:pt>
              <c:pt idx="85">
                <c:v>56.666666666666593</c:v>
              </c:pt>
              <c:pt idx="86">
                <c:v>56.016666666666559</c:v>
              </c:pt>
              <c:pt idx="87">
                <c:v>55.383333333333326</c:v>
              </c:pt>
              <c:pt idx="88">
                <c:v>54.616666666666568</c:v>
              </c:pt>
              <c:pt idx="89">
                <c:v>54.866666666666568</c:v>
              </c:pt>
              <c:pt idx="90">
                <c:v>56.566666666666578</c:v>
              </c:pt>
              <c:pt idx="91">
                <c:v>55.5</c:v>
              </c:pt>
              <c:pt idx="92">
                <c:v>52.483333333333327</c:v>
              </c:pt>
              <c:pt idx="93">
                <c:v>53.733333333333363</c:v>
              </c:pt>
              <c:pt idx="94">
                <c:v>57.100000000000009</c:v>
              </c:pt>
              <c:pt idx="95">
                <c:v>62.266666666666609</c:v>
              </c:pt>
              <c:pt idx="96">
                <c:v>63.316666666666535</c:v>
              </c:pt>
              <c:pt idx="97">
                <c:v>62.1</c:v>
              </c:pt>
              <c:pt idx="98">
                <c:v>60.6</c:v>
              </c:pt>
              <c:pt idx="99">
                <c:v>60.933333333333337</c:v>
              </c:pt>
              <c:pt idx="100">
                <c:v>61.916666666666558</c:v>
              </c:pt>
              <c:pt idx="101">
                <c:v>63.533333333333331</c:v>
              </c:pt>
              <c:pt idx="102">
                <c:v>63.216666666666576</c:v>
              </c:pt>
              <c:pt idx="103">
                <c:v>63.733333333333363</c:v>
              </c:pt>
              <c:pt idx="104">
                <c:v>64.566666666666663</c:v>
              </c:pt>
              <c:pt idx="105">
                <c:v>67.133333333333226</c:v>
              </c:pt>
              <c:pt idx="106">
                <c:v>70.666666666666671</c:v>
              </c:pt>
              <c:pt idx="107">
                <c:v>72.849999999999994</c:v>
              </c:pt>
              <c:pt idx="108">
                <c:v>74.05</c:v>
              </c:pt>
              <c:pt idx="109">
                <c:v>74.483333333333263</c:v>
              </c:pt>
              <c:pt idx="110">
                <c:v>74.466666666666697</c:v>
              </c:pt>
              <c:pt idx="111">
                <c:v>72.816666666666663</c:v>
              </c:pt>
              <c:pt idx="112">
                <c:v>71.533333333333289</c:v>
              </c:pt>
              <c:pt idx="113">
                <c:v>69.849999999999994</c:v>
              </c:pt>
              <c:pt idx="114">
                <c:v>68.983333333333263</c:v>
              </c:pt>
              <c:pt idx="115">
                <c:v>67.2</c:v>
              </c:pt>
              <c:pt idx="116">
                <c:v>67.983333333333263</c:v>
              </c:pt>
              <c:pt idx="117">
                <c:v>70.95</c:v>
              </c:pt>
              <c:pt idx="118">
                <c:v>72.88333333333324</c:v>
              </c:pt>
              <c:pt idx="119">
                <c:v>74.11666666666666</c:v>
              </c:pt>
              <c:pt idx="120">
                <c:v>72.850000000000009</c:v>
              </c:pt>
              <c:pt idx="121">
                <c:v>71.95</c:v>
              </c:pt>
              <c:pt idx="122">
                <c:v>70.683333333333223</c:v>
              </c:pt>
              <c:pt idx="123">
                <c:v>68.983333333333263</c:v>
              </c:pt>
              <c:pt idx="124">
                <c:v>68.550000000000011</c:v>
              </c:pt>
              <c:pt idx="125">
                <c:v>66.95</c:v>
              </c:pt>
              <c:pt idx="126">
                <c:v>63.983333333333341</c:v>
              </c:pt>
              <c:pt idx="127">
                <c:v>58.033333333333331</c:v>
              </c:pt>
              <c:pt idx="128">
                <c:v>50.883333333333326</c:v>
              </c:pt>
              <c:pt idx="129">
                <c:v>46.349999999999994</c:v>
              </c:pt>
              <c:pt idx="130">
                <c:v>43.116666666666582</c:v>
              </c:pt>
              <c:pt idx="131">
                <c:v>39.833333333333336</c:v>
              </c:pt>
              <c:pt idx="132">
                <c:v>32.65</c:v>
              </c:pt>
              <c:pt idx="133">
                <c:v>24.883333333333294</c:v>
              </c:pt>
              <c:pt idx="134">
                <c:v>22.15000000000002</c:v>
              </c:pt>
              <c:pt idx="135">
                <c:v>22.25</c:v>
              </c:pt>
            </c:numLit>
          </c:val>
        </c:ser>
        <c:ser>
          <c:idx val="1"/>
          <c:order val="1"/>
          <c:tx>
            <c:v>iconfianca</c:v>
          </c:tx>
          <c:spPr>
            <a:ln w="25400">
              <a:solidFill>
                <a:schemeClr val="accent2"/>
              </a:solidFill>
              <a:prstDash val="solid"/>
            </a:ln>
          </c:spPr>
          <c:marker>
            <c:symbol val="none"/>
          </c:marker>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-36.239583333333329</c:v>
              </c:pt>
              <c:pt idx="1">
                <c:v>-37.539583333333326</c:v>
              </c:pt>
              <c:pt idx="2">
                <c:v>-39.53125</c:v>
              </c:pt>
              <c:pt idx="3">
                <c:v>-40.222916666666656</c:v>
              </c:pt>
              <c:pt idx="4">
                <c:v>-39.418750000000003</c:v>
              </c:pt>
              <c:pt idx="5">
                <c:v>-37.381249999999994</c:v>
              </c:pt>
              <c:pt idx="6">
                <c:v>-35.293750000000045</c:v>
              </c:pt>
              <c:pt idx="7">
                <c:v>-33.797916666666644</c:v>
              </c:pt>
              <c:pt idx="8">
                <c:v>-32.797916666666644</c:v>
              </c:pt>
              <c:pt idx="9">
                <c:v>-30.327083333333309</c:v>
              </c:pt>
              <c:pt idx="10">
                <c:v>-29.356249999999989</c:v>
              </c:pt>
              <c:pt idx="11">
                <c:v>-28.485416666666634</c:v>
              </c:pt>
              <c:pt idx="12">
                <c:v>-29.993749999999956</c:v>
              </c:pt>
              <c:pt idx="13">
                <c:v>-30.02291666666666</c:v>
              </c:pt>
              <c:pt idx="14">
                <c:v>-30.268749999999955</c:v>
              </c:pt>
              <c:pt idx="15">
                <c:v>-30.768749999999955</c:v>
              </c:pt>
              <c:pt idx="16">
                <c:v>-30.706249999999972</c:v>
              </c:pt>
              <c:pt idx="17">
                <c:v>-29.318749999999973</c:v>
              </c:pt>
              <c:pt idx="18">
                <c:v>-27.193749999999973</c:v>
              </c:pt>
              <c:pt idx="19">
                <c:v>-25.756249999999973</c:v>
              </c:pt>
              <c:pt idx="20">
                <c:v>-25.87708333333331</c:v>
              </c:pt>
              <c:pt idx="21">
                <c:v>-27.085416666666646</c:v>
              </c:pt>
              <c:pt idx="22">
                <c:v>-28.668749999999957</c:v>
              </c:pt>
              <c:pt idx="23">
                <c:v>-30.164583333333301</c:v>
              </c:pt>
              <c:pt idx="24">
                <c:v>-30.822916666666657</c:v>
              </c:pt>
              <c:pt idx="25">
                <c:v>-30.281249999999975</c:v>
              </c:pt>
              <c:pt idx="26">
                <c:v>-28.243749999999956</c:v>
              </c:pt>
              <c:pt idx="27">
                <c:v>-25.668749999999957</c:v>
              </c:pt>
              <c:pt idx="28">
                <c:v>-24.389583333333292</c:v>
              </c:pt>
              <c:pt idx="29">
                <c:v>-27.602083333333308</c:v>
              </c:pt>
              <c:pt idx="30">
                <c:v>-32.056249999999999</c:v>
              </c:pt>
              <c:pt idx="31">
                <c:v>-35.702083333333327</c:v>
              </c:pt>
              <c:pt idx="32">
                <c:v>-35.910416666666578</c:v>
              </c:pt>
              <c:pt idx="33">
                <c:v>-35.272916666666646</c:v>
              </c:pt>
              <c:pt idx="34">
                <c:v>-34.977083333333283</c:v>
              </c:pt>
              <c:pt idx="35">
                <c:v>-34.947916666666586</c:v>
              </c:pt>
              <c:pt idx="36">
                <c:v>-35.168750000000045</c:v>
              </c:pt>
              <c:pt idx="37">
                <c:v>-34.039583333333326</c:v>
              </c:pt>
              <c:pt idx="38">
                <c:v>-31.785416666666649</c:v>
              </c:pt>
              <c:pt idx="39">
                <c:v>-30.131249999999987</c:v>
              </c:pt>
              <c:pt idx="40">
                <c:v>-29.806249999999974</c:v>
              </c:pt>
              <c:pt idx="41">
                <c:v>-30.181249999999974</c:v>
              </c:pt>
              <c:pt idx="42">
                <c:v>-29.764583333333292</c:v>
              </c:pt>
              <c:pt idx="43">
                <c:v>-28.02291666666666</c:v>
              </c:pt>
              <c:pt idx="44">
                <c:v>-25.864583333333297</c:v>
              </c:pt>
              <c:pt idx="45">
                <c:v>-24.643749999999972</c:v>
              </c:pt>
              <c:pt idx="46">
                <c:v>-24.952083333333292</c:v>
              </c:pt>
              <c:pt idx="47">
                <c:v>-25.010416666666668</c:v>
              </c:pt>
              <c:pt idx="48">
                <c:v>-25.331250000000018</c:v>
              </c:pt>
              <c:pt idx="49">
                <c:v>-25.393750000000001</c:v>
              </c:pt>
              <c:pt idx="50">
                <c:v>-27.193749999999973</c:v>
              </c:pt>
              <c:pt idx="51">
                <c:v>-27.40625</c:v>
              </c:pt>
              <c:pt idx="52">
                <c:v>-27.014583333333309</c:v>
              </c:pt>
              <c:pt idx="53">
                <c:v>-26.847916666666681</c:v>
              </c:pt>
              <c:pt idx="54">
                <c:v>-27.189583333333292</c:v>
              </c:pt>
              <c:pt idx="55">
                <c:v>-28.572916666666668</c:v>
              </c:pt>
              <c:pt idx="56">
                <c:v>-29.514583333333309</c:v>
              </c:pt>
              <c:pt idx="57">
                <c:v>-30.772916666666664</c:v>
              </c:pt>
              <c:pt idx="58">
                <c:v>-31.893749999999972</c:v>
              </c:pt>
              <c:pt idx="59">
                <c:v>-33.239583333333329</c:v>
              </c:pt>
              <c:pt idx="60">
                <c:v>-35.439583333333324</c:v>
              </c:pt>
              <c:pt idx="61">
                <c:v>-36.522916666666646</c:v>
              </c:pt>
              <c:pt idx="62">
                <c:v>-36.918750000000003</c:v>
              </c:pt>
              <c:pt idx="63">
                <c:v>-35.777083333333294</c:v>
              </c:pt>
              <c:pt idx="64">
                <c:v>-35.298611111111143</c:v>
              </c:pt>
              <c:pt idx="65">
                <c:v>-37.48680555555552</c:v>
              </c:pt>
              <c:pt idx="66">
                <c:v>-40.291666666666593</c:v>
              </c:pt>
              <c:pt idx="67">
                <c:v>-40.491666666666568</c:v>
              </c:pt>
              <c:pt idx="68">
                <c:v>-36.5</c:v>
              </c:pt>
              <c:pt idx="69">
                <c:v>-35.287500000000001</c:v>
              </c:pt>
              <c:pt idx="70">
                <c:v>-37.529166666666619</c:v>
              </c:pt>
              <c:pt idx="71">
                <c:v>-42.662500000000037</c:v>
              </c:pt>
              <c:pt idx="72">
                <c:v>-46.062500000000036</c:v>
              </c:pt>
              <c:pt idx="73">
                <c:v>-49.995833333333337</c:v>
              </c:pt>
              <c:pt idx="74">
                <c:v>-51.020833333333336</c:v>
              </c:pt>
              <c:pt idx="75">
                <c:v>-49.458333333333336</c:v>
              </c:pt>
              <c:pt idx="76">
                <c:v>-46.212500000000013</c:v>
              </c:pt>
              <c:pt idx="77">
                <c:v>-43.454166666666566</c:v>
              </c:pt>
              <c:pt idx="78">
                <c:v>-39.333333333333336</c:v>
              </c:pt>
              <c:pt idx="79">
                <c:v>-34.333333333333329</c:v>
              </c:pt>
              <c:pt idx="80">
                <c:v>-29.487499999999976</c:v>
              </c:pt>
              <c:pt idx="81">
                <c:v>-27</c:v>
              </c:pt>
              <c:pt idx="82">
                <c:v>-27.350000000000005</c:v>
              </c:pt>
              <c:pt idx="83">
                <c:v>-30.037500000000005</c:v>
              </c:pt>
              <c:pt idx="84">
                <c:v>-32.266666666666609</c:v>
              </c:pt>
              <c:pt idx="85">
                <c:v>-34.379166666666592</c:v>
              </c:pt>
              <c:pt idx="86">
                <c:v>-37.025000000000013</c:v>
              </c:pt>
              <c:pt idx="87">
                <c:v>-36.670833333333327</c:v>
              </c:pt>
              <c:pt idx="88">
                <c:v>-38.325000000000003</c:v>
              </c:pt>
              <c:pt idx="89">
                <c:v>-40.083333333333336</c:v>
              </c:pt>
              <c:pt idx="90">
                <c:v>-41.958333333333336</c:v>
              </c:pt>
              <c:pt idx="91">
                <c:v>-40.354166666666558</c:v>
              </c:pt>
              <c:pt idx="92">
                <c:v>-37.425000000000011</c:v>
              </c:pt>
              <c:pt idx="93">
                <c:v>-40.012500000000003</c:v>
              </c:pt>
              <c:pt idx="94">
                <c:v>-44.875</c:v>
              </c:pt>
              <c:pt idx="95">
                <c:v>-50.158333333333331</c:v>
              </c:pt>
              <c:pt idx="96">
                <c:v>-50.641666666666566</c:v>
              </c:pt>
              <c:pt idx="97">
                <c:v>-49.066666666666578</c:v>
              </c:pt>
              <c:pt idx="98">
                <c:v>-48.404166666666576</c:v>
              </c:pt>
              <c:pt idx="99">
                <c:v>-49.470833333333324</c:v>
              </c:pt>
              <c:pt idx="100">
                <c:v>-50.275000000000013</c:v>
              </c:pt>
              <c:pt idx="101">
                <c:v>-50.666666666666586</c:v>
              </c:pt>
              <c:pt idx="102">
                <c:v>-49.120833333333337</c:v>
              </c:pt>
              <c:pt idx="103">
                <c:v>-49.12916666666662</c:v>
              </c:pt>
              <c:pt idx="104">
                <c:v>-50.8125</c:v>
              </c:pt>
              <c:pt idx="105">
                <c:v>-52.954166666666566</c:v>
              </c:pt>
              <c:pt idx="106">
                <c:v>-55.954166666666566</c:v>
              </c:pt>
              <c:pt idx="107">
                <c:v>-56.795833333333363</c:v>
              </c:pt>
              <c:pt idx="108">
                <c:v>-57.054166666666568</c:v>
              </c:pt>
              <c:pt idx="109">
                <c:v>-55.787500000000001</c:v>
              </c:pt>
              <c:pt idx="110">
                <c:v>-54.491666666666582</c:v>
              </c:pt>
              <c:pt idx="111">
                <c:v>-53.329166666666609</c:v>
              </c:pt>
              <c:pt idx="112">
                <c:v>-52.604166666666593</c:v>
              </c:pt>
              <c:pt idx="113">
                <c:v>-51.537500000000001</c:v>
              </c:pt>
              <c:pt idx="114">
                <c:v>-50.375</c:v>
              </c:pt>
              <c:pt idx="115">
                <c:v>-49.225000000000037</c:v>
              </c:pt>
              <c:pt idx="116">
                <c:v>-51.445833333333326</c:v>
              </c:pt>
              <c:pt idx="117">
                <c:v>-55.279166666666619</c:v>
              </c:pt>
              <c:pt idx="118">
                <c:v>-58.966666666666576</c:v>
              </c:pt>
              <c:pt idx="119">
                <c:v>-59.766666666666609</c:v>
              </c:pt>
              <c:pt idx="120">
                <c:v>-58.662500000000037</c:v>
              </c:pt>
              <c:pt idx="121">
                <c:v>-56.329166666666609</c:v>
              </c:pt>
              <c:pt idx="122">
                <c:v>-55.341666666666541</c:v>
              </c:pt>
              <c:pt idx="123">
                <c:v>-54.179166666666603</c:v>
              </c:pt>
              <c:pt idx="124">
                <c:v>-54.99583333333333</c:v>
              </c:pt>
              <c:pt idx="125">
                <c:v>-53.875</c:v>
              </c:pt>
              <c:pt idx="126">
                <c:v>-52.733333333333363</c:v>
              </c:pt>
              <c:pt idx="127">
                <c:v>-49.012500000000003</c:v>
              </c:pt>
              <c:pt idx="128">
                <c:v>-45.279166666666619</c:v>
              </c:pt>
              <c:pt idx="129">
                <c:v>-42.833333333333336</c:v>
              </c:pt>
              <c:pt idx="130">
                <c:v>-41.825000000000003</c:v>
              </c:pt>
              <c:pt idx="131">
                <c:v>-40.4375</c:v>
              </c:pt>
              <c:pt idx="132">
                <c:v>-36.6875</c:v>
              </c:pt>
              <c:pt idx="133">
                <c:v>-32.566666666666592</c:v>
              </c:pt>
              <c:pt idx="134">
                <c:v>-30.733333333333295</c:v>
              </c:pt>
              <c:pt idx="135">
                <c:v>-30.258333333333294</c:v>
              </c:pt>
            </c:numLit>
          </c:val>
        </c:ser>
        <c:marker val="1"/>
        <c:axId val="53820032"/>
        <c:axId val="50451200"/>
      </c:lineChart>
      <c:catAx>
        <c:axId val="5382003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51200"/>
        <c:crosses val="autoZero"/>
        <c:auto val="1"/>
        <c:lblAlgn val="ctr"/>
        <c:lblOffset val="100"/>
        <c:tickLblSkip val="6"/>
        <c:tickMarkSkip val="1"/>
      </c:catAx>
      <c:valAx>
        <c:axId val="50451200"/>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382003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-0.58228783351900271</c:v>
              </c:pt>
              <c:pt idx="1">
                <c:v>-0.44049149094764461</c:v>
              </c:pt>
              <c:pt idx="2">
                <c:v>-0.5866822901437565</c:v>
              </c:pt>
              <c:pt idx="3">
                <c:v>-0.52585926774154301</c:v>
              </c:pt>
              <c:pt idx="4">
                <c:v>-0.77300986648770564</c:v>
              </c:pt>
              <c:pt idx="5">
                <c:v>-0.69852175089498614</c:v>
              </c:pt>
              <c:pt idx="6">
                <c:v>-0.62714150970244553</c:v>
              </c:pt>
              <c:pt idx="7">
                <c:v>-0.34693066342168138</c:v>
              </c:pt>
              <c:pt idx="8">
                <c:v>-0.11441115596812791</c:v>
              </c:pt>
              <c:pt idx="9">
                <c:v>0.18911453228119787</c:v>
              </c:pt>
              <c:pt idx="10">
                <c:v>0.28395666911503126</c:v>
              </c:pt>
              <c:pt idx="11">
                <c:v>0.30500079286926796</c:v>
              </c:pt>
              <c:pt idx="12">
                <c:v>0.20964140949053414</c:v>
              </c:pt>
              <c:pt idx="13">
                <c:v>0.17242418235944751</c:v>
              </c:pt>
              <c:pt idx="14">
                <c:v>0.18947486516110792</c:v>
              </c:pt>
              <c:pt idx="15">
                <c:v>0.35386898895361951</c:v>
              </c:pt>
              <c:pt idx="16">
                <c:v>0.68539319929106268</c:v>
              </c:pt>
              <c:pt idx="17">
                <c:v>0.89750778329796144</c:v>
              </c:pt>
              <c:pt idx="18">
                <c:v>1.0252854892006715</c:v>
              </c:pt>
              <c:pt idx="19">
                <c:v>1.060074194173493</c:v>
              </c:pt>
              <c:pt idx="20">
                <c:v>1.0920928991048902</c:v>
              </c:pt>
              <c:pt idx="21">
                <c:v>1.007744928575337</c:v>
              </c:pt>
              <c:pt idx="22">
                <c:v>0.76955301277012489</c:v>
              </c:pt>
              <c:pt idx="23">
                <c:v>0.54344508606906983</c:v>
              </c:pt>
              <c:pt idx="24">
                <c:v>0.47567487947833181</c:v>
              </c:pt>
              <c:pt idx="25">
                <c:v>0.54893323593763388</c:v>
              </c:pt>
              <c:pt idx="26">
                <c:v>0.70347718311793961</c:v>
              </c:pt>
              <c:pt idx="27">
                <c:v>0.71480179839359925</c:v>
              </c:pt>
              <c:pt idx="28">
                <c:v>0.68558962029160653</c:v>
              </c:pt>
              <c:pt idx="29">
                <c:v>0.5165270503244257</c:v>
              </c:pt>
              <c:pt idx="30">
                <c:v>0.2236503611323189</c:v>
              </c:pt>
              <c:pt idx="31">
                <c:v>5.939622565107492E-2</c:v>
              </c:pt>
              <c:pt idx="32">
                <c:v>-1.0155257920125579E-2</c:v>
              </c:pt>
              <c:pt idx="33">
                <c:v>0.14012675753016496</c:v>
              </c:pt>
              <c:pt idx="34">
                <c:v>3.7825147662171113E-2</c:v>
              </c:pt>
              <c:pt idx="35">
                <c:v>0.14737208930458467</c:v>
              </c:pt>
              <c:pt idx="36">
                <c:v>0.11541419970322286</c:v>
              </c:pt>
              <c:pt idx="37">
                <c:v>0.35615387322418512</c:v>
              </c:pt>
              <c:pt idx="38">
                <c:v>0.23628702011750041</c:v>
              </c:pt>
              <c:pt idx="39">
                <c:v>0.38692933086991554</c:v>
              </c:pt>
              <c:pt idx="40">
                <c:v>0.27759632240164089</c:v>
              </c:pt>
              <c:pt idx="41">
                <c:v>0.60529474769170444</c:v>
              </c:pt>
              <c:pt idx="42">
                <c:v>0.70153492417691921</c:v>
              </c:pt>
              <c:pt idx="43">
                <c:v>0.85480343792013413</c:v>
              </c:pt>
              <c:pt idx="44">
                <c:v>0.83727147240157496</c:v>
              </c:pt>
              <c:pt idx="45">
                <c:v>0.99647134381789992</c:v>
              </c:pt>
              <c:pt idx="46">
                <c:v>1.016783349153928</c:v>
              </c:pt>
              <c:pt idx="47">
                <c:v>0.83357265477841791</c:v>
              </c:pt>
              <c:pt idx="48">
                <c:v>0.6803101751088737</c:v>
              </c:pt>
              <c:pt idx="49">
                <c:v>0.74356125278445762</c:v>
              </c:pt>
              <c:pt idx="50">
                <c:v>1.003486978717973</c:v>
              </c:pt>
              <c:pt idx="51">
                <c:v>1.1466885838322856</c:v>
              </c:pt>
              <c:pt idx="52">
                <c:v>1.3004892981416842</c:v>
              </c:pt>
              <c:pt idx="53">
                <c:v>1.3718647013983778</c:v>
              </c:pt>
              <c:pt idx="54">
                <c:v>1.2642190063329617</c:v>
              </c:pt>
              <c:pt idx="55">
                <c:v>1.2744446357649675</c:v>
              </c:pt>
              <c:pt idx="56">
                <c:v>1.291629803192317</c:v>
              </c:pt>
              <c:pt idx="57">
                <c:v>1.3757990284669099</c:v>
              </c:pt>
              <c:pt idx="58">
                <c:v>1.3222693202952644</c:v>
              </c:pt>
              <c:pt idx="59">
                <c:v>1.1943706805156933</c:v>
              </c:pt>
              <c:pt idx="60">
                <c:v>1.1383715999502122</c:v>
              </c:pt>
              <c:pt idx="61">
                <c:v>1.1173748881057546</c:v>
              </c:pt>
              <c:pt idx="62">
                <c:v>1.2922277653091938</c:v>
              </c:pt>
              <c:pt idx="63">
                <c:v>1.3272179667043236</c:v>
              </c:pt>
              <c:pt idx="64">
                <c:v>1.286028205304212</c:v>
              </c:pt>
              <c:pt idx="65">
                <c:v>0.90227264399909912</c:v>
              </c:pt>
              <c:pt idx="66">
                <c:v>0.59577538218740167</c:v>
              </c:pt>
              <c:pt idx="67">
                <c:v>0.43627859309833988</c:v>
              </c:pt>
              <c:pt idx="68">
                <c:v>0.35495357183608073</c:v>
              </c:pt>
              <c:pt idx="69">
                <c:v>5.3576714484492721E-2</c:v>
              </c:pt>
              <c:pt idx="70">
                <c:v>-0.64651800469961462</c:v>
              </c:pt>
              <c:pt idx="71">
                <c:v>-1.3334290374973565</c:v>
              </c:pt>
              <c:pt idx="72">
                <c:v>-1.8180958119225621</c:v>
              </c:pt>
              <c:pt idx="73">
                <c:v>-2.1904507427652682</c:v>
              </c:pt>
              <c:pt idx="74">
                <c:v>-2.2964593704042962</c:v>
              </c:pt>
              <c:pt idx="75">
                <c:v>-2.3420389362821727</c:v>
              </c:pt>
              <c:pt idx="76">
                <c:v>-1.9631240750860577</c:v>
              </c:pt>
              <c:pt idx="77">
                <c:v>-1.6090041730500084</c:v>
              </c:pt>
              <c:pt idx="78">
                <c:v>-1.1874146752222428</c:v>
              </c:pt>
              <c:pt idx="79">
                <c:v>-0.7510259203894033</c:v>
              </c:pt>
              <c:pt idx="80">
                <c:v>-0.39201647803993123</c:v>
              </c:pt>
              <c:pt idx="81">
                <c:v>-6.0848224437546221E-2</c:v>
              </c:pt>
              <c:pt idx="82">
                <c:v>-0.12185136990821074</c:v>
              </c:pt>
              <c:pt idx="83">
                <c:v>-0.22792076541902714</c:v>
              </c:pt>
              <c:pt idx="84">
                <c:v>-0.36591667110367243</c:v>
              </c:pt>
              <c:pt idx="85">
                <c:v>-0.43222020274830636</c:v>
              </c:pt>
              <c:pt idx="86">
                <c:v>-0.33149997625683397</c:v>
              </c:pt>
              <c:pt idx="87">
                <c:v>-0.15973407270715337</c:v>
              </c:pt>
              <c:pt idx="88">
                <c:v>3.3526282791959509E-2</c:v>
              </c:pt>
              <c:pt idx="89">
                <c:v>0.1234610113056111</c:v>
              </c:pt>
              <c:pt idx="90">
                <c:v>6.7239797271732168E-2</c:v>
              </c:pt>
              <c:pt idx="91">
                <c:v>6.1136539517319032E-2</c:v>
              </c:pt>
              <c:pt idx="92">
                <c:v>6.3984030162540784E-2</c:v>
              </c:pt>
              <c:pt idx="93">
                <c:v>-0.13553045349257786</c:v>
              </c:pt>
              <c:pt idx="94">
                <c:v>-0.40470042583222232</c:v>
              </c:pt>
              <c:pt idx="95">
                <c:v>-0.87402154138698862</c:v>
              </c:pt>
              <c:pt idx="96">
                <c:v>-1.0357779642328511</c:v>
              </c:pt>
              <c:pt idx="97">
                <c:v>-1.1997426718765833</c:v>
              </c:pt>
              <c:pt idx="98">
                <c:v>-1.272120819684422</c:v>
              </c:pt>
              <c:pt idx="99">
                <c:v>-1.5100364769817405</c:v>
              </c:pt>
              <c:pt idx="100">
                <c:v>-1.7039401986112479</c:v>
              </c:pt>
              <c:pt idx="101">
                <c:v>-1.8496630789665645</c:v>
              </c:pt>
              <c:pt idx="102">
                <c:v>-1.9890290283913401</c:v>
              </c:pt>
              <c:pt idx="103">
                <c:v>-2.1140994372277597</c:v>
              </c:pt>
              <c:pt idx="104">
                <c:v>-2.3288160393411399</c:v>
              </c:pt>
              <c:pt idx="105">
                <c:v>-2.5768991834570896</c:v>
              </c:pt>
              <c:pt idx="106">
                <c:v>-3.0240151681532468</c:v>
              </c:pt>
              <c:pt idx="107">
                <c:v>-3.4509457959911227</c:v>
              </c:pt>
              <c:pt idx="108">
                <c:v>-3.7268732471526729</c:v>
              </c:pt>
              <c:pt idx="109">
                <c:v>-3.8690559326055767</c:v>
              </c:pt>
              <c:pt idx="110">
                <c:v>-3.8477563340774843</c:v>
              </c:pt>
              <c:pt idx="111">
                <c:v>-3.7558186746254267</c:v>
              </c:pt>
              <c:pt idx="112">
                <c:v>-3.722987109197899</c:v>
              </c:pt>
              <c:pt idx="113">
                <c:v>-3.5552294694207003</c:v>
              </c:pt>
              <c:pt idx="114">
                <c:v>-3.4787783657456277</c:v>
              </c:pt>
              <c:pt idx="115">
                <c:v>-3.1944655763314662</c:v>
              </c:pt>
              <c:pt idx="116">
                <c:v>-3.3537573423699958</c:v>
              </c:pt>
              <c:pt idx="117">
                <c:v>-3.67560576036094</c:v>
              </c:pt>
              <c:pt idx="118">
                <c:v>-3.9798862178766199</c:v>
              </c:pt>
              <c:pt idx="119">
                <c:v>-4.0587598979171284</c:v>
              </c:pt>
              <c:pt idx="120">
                <c:v>-3.9690325623988643</c:v>
              </c:pt>
              <c:pt idx="121">
                <c:v>-3.8795126614085467</c:v>
              </c:pt>
              <c:pt idx="122">
                <c:v>-3.5609751832996666</c:v>
              </c:pt>
              <c:pt idx="123">
                <c:v>-3.2818650029099694</c:v>
              </c:pt>
              <c:pt idx="124">
                <c:v>-2.9544640554556993</c:v>
              </c:pt>
              <c:pt idx="125">
                <c:v>-2.6901691216114982</c:v>
              </c:pt>
              <c:pt idx="126">
                <c:v>-2.3912539599020057</c:v>
              </c:pt>
              <c:pt idx="127">
                <c:v>-1.9464526679423622</c:v>
              </c:pt>
              <c:pt idx="128">
                <c:v>-1.6319450523239694</c:v>
              </c:pt>
              <c:pt idx="129">
                <c:v>-1.3754027957227468</c:v>
              </c:pt>
              <c:pt idx="130">
                <c:v>-1.2367438821734678</c:v>
              </c:pt>
              <c:pt idx="131">
                <c:v>-1.0719120894769745</c:v>
              </c:pt>
              <c:pt idx="132">
                <c:v>-0.80711808250025052</c:v>
              </c:pt>
              <c:pt idx="133">
                <c:v>-0.57464529335395664</c:v>
              </c:pt>
              <c:pt idx="134">
                <c:v>-0.32526669755260718</c:v>
              </c:pt>
              <c:pt idx="135">
                <c:v>-0.17412352583220742</c:v>
              </c:pt>
            </c:numLit>
          </c:val>
        </c:ser>
        <c:dLbls>
          <c:showSerName val="1"/>
        </c:dLbls>
        <c:marker val="1"/>
        <c:axId val="50458624"/>
        <c:axId val="50460544"/>
      </c:lineChart>
      <c:catAx>
        <c:axId val="5045862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60544"/>
        <c:crosses val="autoZero"/>
        <c:auto val="1"/>
        <c:lblAlgn val="ctr"/>
        <c:lblOffset val="100"/>
        <c:tickLblSkip val="1"/>
        <c:tickMarkSkip val="1"/>
      </c:catAx>
      <c:valAx>
        <c:axId val="50460544"/>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5862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452"/>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245"/>
        </c:manualLayout>
      </c:layout>
      <c:lineChart>
        <c:grouping val="standard"/>
        <c:ser>
          <c:idx val="0"/>
          <c:order val="0"/>
          <c:tx>
            <c:v>dr estrangeiros</c:v>
          </c:tx>
          <c:spPr>
            <a:ln w="25400">
              <a:solidFill>
                <a:schemeClr val="accent2"/>
              </a:solidFill>
              <a:prstDash val="solid"/>
            </a:ln>
          </c:spPr>
          <c:marker>
            <c:symbol val="none"/>
          </c:marker>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0.000</c:formatCode>
              <c:ptCount val="136"/>
              <c:pt idx="0">
                <c:v>16.388999999999989</c:v>
              </c:pt>
              <c:pt idx="1">
                <c:v>17.131000000000018</c:v>
              </c:pt>
              <c:pt idx="2">
                <c:v>17.760999999999989</c:v>
              </c:pt>
              <c:pt idx="3">
                <c:v>17.834000000000017</c:v>
              </c:pt>
              <c:pt idx="4">
                <c:v>17.29</c:v>
              </c:pt>
              <c:pt idx="5">
                <c:v>16.898</c:v>
              </c:pt>
              <c:pt idx="6">
                <c:v>16.498999999999977</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17.831000000000017</c:v>
              </c:pt>
              <c:pt idx="17">
                <c:v>17.315999999999999</c:v>
              </c:pt>
              <c:pt idx="18">
                <c:v>17.151000000000018</c:v>
              </c:pt>
              <c:pt idx="19">
                <c:v>17.212</c:v>
              </c:pt>
              <c:pt idx="20">
                <c:v>17.618000000000016</c:v>
              </c:pt>
              <c:pt idx="21">
                <c:v>18.399999999999999</c:v>
              </c:pt>
              <c:pt idx="22">
                <c:v>19.631000000000018</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17.408999999999978</c:v>
              </c:pt>
              <c:pt idx="56">
                <c:v>17.971</c:v>
              </c:pt>
              <c:pt idx="57">
                <c:v>18.82</c:v>
              </c:pt>
              <c:pt idx="58">
                <c:v>19.652999999999999</c:v>
              </c:pt>
              <c:pt idx="59">
                <c:v>19.510999999999999</c:v>
              </c:pt>
              <c:pt idx="60">
                <c:v>20.337000000000018</c:v>
              </c:pt>
              <c:pt idx="61">
                <c:v>20.754000000000001</c:v>
              </c:pt>
              <c:pt idx="62">
                <c:v>20.387</c:v>
              </c:pt>
              <c:pt idx="63">
                <c:v>19.956</c:v>
              </c:pt>
              <c:pt idx="64">
                <c:v>19.513999999999999</c:v>
              </c:pt>
              <c:pt idx="65">
                <c:v>19.492999999999977</c:v>
              </c:pt>
              <c:pt idx="66">
                <c:v>19.030999999999999</c:v>
              </c:pt>
              <c:pt idx="67">
                <c:v>19.100000000000001</c:v>
              </c:pt>
              <c:pt idx="68">
                <c:v>19.617000000000026</c:v>
              </c:pt>
              <c:pt idx="69">
                <c:v>20.901999999999987</c:v>
              </c:pt>
              <c:pt idx="70">
                <c:v>23.125</c:v>
              </c:pt>
              <c:pt idx="71">
                <c:v>24.202999999999989</c:v>
              </c:pt>
              <c:pt idx="72">
                <c:v>27.810000000000016</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40.128000000000036</c:v>
              </c:pt>
              <c:pt idx="86">
                <c:v>41.216000000000001</c:v>
              </c:pt>
              <c:pt idx="87">
                <c:v>40.607000000000006</c:v>
              </c:pt>
              <c:pt idx="88">
                <c:v>38.798000000000037</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42.698000000000036</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numLit>
          </c:val>
        </c:ser>
        <c:marker val="1"/>
        <c:axId val="50484352"/>
        <c:axId val="50485888"/>
      </c:lineChart>
      <c:catAx>
        <c:axId val="5048435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85888"/>
        <c:crosses val="autoZero"/>
        <c:auto val="1"/>
        <c:lblAlgn val="ctr"/>
        <c:lblOffset val="100"/>
        <c:tickLblSkip val="1"/>
        <c:tickMarkSkip val="1"/>
      </c:catAx>
      <c:valAx>
        <c:axId val="50485888"/>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8435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715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-40.630915179700786</c:v>
              </c:pt>
              <c:pt idx="1">
                <c:v>-41.232070059912154</c:v>
              </c:pt>
              <c:pt idx="2">
                <c:v>-45.011368103070957</c:v>
              </c:pt>
              <c:pt idx="3">
                <c:v>-45.281757810638446</c:v>
              </c:pt>
              <c:pt idx="4">
                <c:v>-45.282781383088384</c:v>
              </c:pt>
              <c:pt idx="5">
                <c:v>-45.324334787385077</c:v>
              </c:pt>
              <c:pt idx="6">
                <c:v>-44.190619842894662</c:v>
              </c:pt>
              <c:pt idx="7">
                <c:v>-43.580015111019371</c:v>
              </c:pt>
              <c:pt idx="8">
                <c:v>-41.676084941594915</c:v>
              </c:pt>
              <c:pt idx="9">
                <c:v>-41.031755156260843</c:v>
              </c:pt>
              <c:pt idx="10">
                <c:v>-39.504065095683103</c:v>
              </c:pt>
              <c:pt idx="11">
                <c:v>-38.578694963978215</c:v>
              </c:pt>
              <c:pt idx="12">
                <c:v>-37.708451385251813</c:v>
              </c:pt>
              <c:pt idx="13">
                <c:v>-37.595489506435506</c:v>
              </c:pt>
              <c:pt idx="14">
                <c:v>-37.452835488353045</c:v>
              </c:pt>
              <c:pt idx="15">
                <c:v>-37.212320077456781</c:v>
              </c:pt>
              <c:pt idx="16">
                <c:v>-36.9364411247237</c:v>
              </c:pt>
              <c:pt idx="17">
                <c:v>-36.540832502199912</c:v>
              </c:pt>
              <c:pt idx="18">
                <c:v>-36.475210003551211</c:v>
              </c:pt>
              <c:pt idx="19">
                <c:v>-35.869746574587147</c:v>
              </c:pt>
              <c:pt idx="20">
                <c:v>-35.32691258263548</c:v>
              </c:pt>
              <c:pt idx="21">
                <c:v>-35.08278904972132</c:v>
              </c:pt>
              <c:pt idx="22">
                <c:v>-34.389335739724913</c:v>
              </c:pt>
              <c:pt idx="23">
                <c:v>-33.604406197209194</c:v>
              </c:pt>
              <c:pt idx="24">
                <c:v>-32.421747163531521</c:v>
              </c:pt>
              <c:pt idx="25">
                <c:v>-32.301525776551287</c:v>
              </c:pt>
              <c:pt idx="26">
                <c:v>-32.899840617059006</c:v>
              </c:pt>
              <c:pt idx="27">
                <c:v>-31.86595657293044</c:v>
              </c:pt>
              <c:pt idx="28">
                <c:v>-31.884355130820797</c:v>
              </c:pt>
              <c:pt idx="29">
                <c:v>-31.479546054057689</c:v>
              </c:pt>
              <c:pt idx="30">
                <c:v>-31.573145358682165</c:v>
              </c:pt>
              <c:pt idx="31">
                <c:v>-31.61573931865443</c:v>
              </c:pt>
              <c:pt idx="32">
                <c:v>-32.746008251927861</c:v>
              </c:pt>
              <c:pt idx="33">
                <c:v>-34.091707973878812</c:v>
              </c:pt>
              <c:pt idx="34">
                <c:v>-35.34506120544799</c:v>
              </c:pt>
              <c:pt idx="35">
                <c:v>-35.336806939307941</c:v>
              </c:pt>
              <c:pt idx="36">
                <c:v>-36.649435519827762</c:v>
              </c:pt>
              <c:pt idx="37">
                <c:v>-36.46184483193462</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-37.824630275467371</c:v>
              </c:pt>
              <c:pt idx="47">
                <c:v>-37.954099635333883</c:v>
              </c:pt>
              <c:pt idx="48">
                <c:v>-36.180017416920201</c:v>
              </c:pt>
              <c:pt idx="49">
                <c:v>-36.268377737229969</c:v>
              </c:pt>
              <c:pt idx="50">
                <c:v>-34.381056973817387</c:v>
              </c:pt>
              <c:pt idx="51">
                <c:v>-34.165779007813079</c:v>
              </c:pt>
              <c:pt idx="52">
                <c:v>-32.354198536083835</c:v>
              </c:pt>
              <c:pt idx="53">
                <c:v>-32.260638581558553</c:v>
              </c:pt>
              <c:pt idx="54">
                <c:v>-32.231439904495581</c:v>
              </c:pt>
              <c:pt idx="55">
                <c:v>-31.047473849501277</c:v>
              </c:pt>
              <c:pt idx="56">
                <c:v>-29.815032913100463</c:v>
              </c:pt>
              <c:pt idx="57">
                <c:v>-29.017893261807469</c:v>
              </c:pt>
              <c:pt idx="58">
                <c:v>-31.495354987491186</c:v>
              </c:pt>
              <c:pt idx="59">
                <c:v>-32.057894526513493</c:v>
              </c:pt>
              <c:pt idx="60">
                <c:v>-31.767412882368092</c:v>
              </c:pt>
              <c:pt idx="61">
                <c:v>-29.735804497874131</c:v>
              </c:pt>
              <c:pt idx="62">
                <c:v>-28.314579372994501</c:v>
              </c:pt>
              <c:pt idx="63">
                <c:v>-27.397648534113593</c:v>
              </c:pt>
              <c:pt idx="64">
                <c:v>-27.199476600250993</c:v>
              </c:pt>
              <c:pt idx="65">
                <c:v>-28.162320434349187</c:v>
              </c:pt>
              <c:pt idx="66">
                <c:v>-29.342342777380075</c:v>
              </c:pt>
              <c:pt idx="67">
                <c:v>-30.756539930888682</c:v>
              </c:pt>
              <c:pt idx="68">
                <c:v>-31.705823546322687</c:v>
              </c:pt>
              <c:pt idx="69">
                <c:v>-32.412290401903007</c:v>
              </c:pt>
              <c:pt idx="70">
                <c:v>-33.936624923934325</c:v>
              </c:pt>
              <c:pt idx="71">
                <c:v>-35.661888229634094</c:v>
              </c:pt>
              <c:pt idx="72">
                <c:v>-37.358582079182312</c:v>
              </c:pt>
              <c:pt idx="73">
                <c:v>-37.74392605083488</c:v>
              </c:pt>
              <c:pt idx="74">
                <c:v>-38.598450634968636</c:v>
              </c:pt>
              <c:pt idx="75">
                <c:v>-39.799729619387527</c:v>
              </c:pt>
              <c:pt idx="76">
                <c:v>-37.870023469863341</c:v>
              </c:pt>
              <c:pt idx="77">
                <c:v>-35.236453111071583</c:v>
              </c:pt>
              <c:pt idx="78">
                <c:v>-33.661664236191982</c:v>
              </c:pt>
              <c:pt idx="79">
                <c:v>-33.440258296571862</c:v>
              </c:pt>
              <c:pt idx="80">
                <c:v>-34.799424133323043</c:v>
              </c:pt>
              <c:pt idx="81">
                <c:v>-33.942990428232171</c:v>
              </c:pt>
              <c:pt idx="82">
                <c:v>-35.132880658034452</c:v>
              </c:pt>
              <c:pt idx="83">
                <c:v>-35.440175513551978</c:v>
              </c:pt>
              <c:pt idx="84">
                <c:v>-37.57982342938282</c:v>
              </c:pt>
              <c:pt idx="85">
                <c:v>-38.73190309400335</c:v>
              </c:pt>
              <c:pt idx="86">
                <c:v>-40.274958702086451</c:v>
              </c:pt>
              <c:pt idx="87">
                <c:v>-40.912659735560524</c:v>
              </c:pt>
              <c:pt idx="88">
                <c:v>-42.080292244907561</c:v>
              </c:pt>
              <c:pt idx="89">
                <c:v>-41.690770106315412</c:v>
              </c:pt>
              <c:pt idx="90">
                <c:v>-41.077761934263464</c:v>
              </c:pt>
              <c:pt idx="91">
                <c:v>-41.393590474220254</c:v>
              </c:pt>
              <c:pt idx="92">
                <c:v>-41.566967107041521</c:v>
              </c:pt>
              <c:pt idx="93">
                <c:v>-43.211820316764857</c:v>
              </c:pt>
              <c:pt idx="94">
                <c:v>-43.83646814314929</c:v>
              </c:pt>
              <c:pt idx="95">
                <c:v>-45.53613217973453</c:v>
              </c:pt>
              <c:pt idx="96">
                <c:v>-46.450990181537044</c:v>
              </c:pt>
              <c:pt idx="97">
                <c:v>-48.164991788931161</c:v>
              </c:pt>
              <c:pt idx="98">
                <c:v>-49.753001034826831</c:v>
              </c:pt>
              <c:pt idx="99">
                <c:v>-51.371191769071295</c:v>
              </c:pt>
              <c:pt idx="100">
                <c:v>-52.972102167904261</c:v>
              </c:pt>
              <c:pt idx="101">
                <c:v>-54.796857012818762</c:v>
              </c:pt>
              <c:pt idx="102">
                <c:v>-55.774472647738833</c:v>
              </c:pt>
              <c:pt idx="103">
                <c:v>-57.498374792320462</c:v>
              </c:pt>
              <c:pt idx="104">
                <c:v>-59.336000074983964</c:v>
              </c:pt>
              <c:pt idx="105">
                <c:v>-61.551542902785123</c:v>
              </c:pt>
              <c:pt idx="106">
                <c:v>-63.658769599003776</c:v>
              </c:pt>
              <c:pt idx="107">
                <c:v>-65.003726659235426</c:v>
              </c:pt>
              <c:pt idx="108">
                <c:v>-66.74925094710791</c:v>
              </c:pt>
              <c:pt idx="109">
                <c:v>-67.725289999536514</c:v>
              </c:pt>
              <c:pt idx="110">
                <c:v>-68.908835093262184</c:v>
              </c:pt>
              <c:pt idx="111">
                <c:v>-69.859979159621005</c:v>
              </c:pt>
              <c:pt idx="112">
                <c:v>-71.047832781585669</c:v>
              </c:pt>
              <c:pt idx="113">
                <c:v>-71.677422109532586</c:v>
              </c:pt>
              <c:pt idx="114">
                <c:v>-71.995085599192322</c:v>
              </c:pt>
              <c:pt idx="115">
                <c:v>-70.497144680987589</c:v>
              </c:pt>
              <c:pt idx="116">
                <c:v>-70.439977718186483</c:v>
              </c:pt>
              <c:pt idx="117">
                <c:v>-70.881978512840249</c:v>
              </c:pt>
              <c:pt idx="118">
                <c:v>-71.504303160451258</c:v>
              </c:pt>
              <c:pt idx="119">
                <c:v>-70.42486426014834</c:v>
              </c:pt>
              <c:pt idx="120">
                <c:v>-68.850169648259595</c:v>
              </c:pt>
              <c:pt idx="121">
                <c:v>-67.022286135083618</c:v>
              </c:pt>
              <c:pt idx="122">
                <c:v>-65.870803233277471</c:v>
              </c:pt>
              <c:pt idx="123">
                <c:v>-64.250387256453777</c:v>
              </c:pt>
              <c:pt idx="124">
                <c:v>-63.82086927958715</c:v>
              </c:pt>
              <c:pt idx="125">
                <c:v>-62.448109969767096</c:v>
              </c:pt>
              <c:pt idx="126">
                <c:v>-62.052189138807606</c:v>
              </c:pt>
              <c:pt idx="127">
                <c:v>-58.62933727287929</c:v>
              </c:pt>
              <c:pt idx="128">
                <c:v>-55.623395306406735</c:v>
              </c:pt>
              <c:pt idx="129">
                <c:v>-51.742399929286009</c:v>
              </c:pt>
              <c:pt idx="130">
                <c:v>-50.044958886178087</c:v>
              </c:pt>
              <c:pt idx="131">
                <c:v>-49.722228447287058</c:v>
              </c:pt>
              <c:pt idx="132">
                <c:v>-48.452234083868895</c:v>
              </c:pt>
              <c:pt idx="133">
                <c:v>-47.664158518298017</c:v>
              </c:pt>
              <c:pt idx="134">
                <c:v>-47.055734342387659</c:v>
              </c:pt>
              <c:pt idx="135">
                <c:v>-48.353451357237958</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956"/>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-13.04122452815853</c:v>
              </c:pt>
              <c:pt idx="1">
                <c:v>-13.501226992688858</c:v>
              </c:pt>
              <c:pt idx="2">
                <c:v>-14.957439264834676</c:v>
              </c:pt>
              <c:pt idx="3">
                <c:v>-16.607151171036559</c:v>
              </c:pt>
              <c:pt idx="4">
                <c:v>-17.165598106778727</c:v>
              </c:pt>
              <c:pt idx="5">
                <c:v>-15.952398188316266</c:v>
              </c:pt>
              <c:pt idx="6">
                <c:v>-13.634085381979949</c:v>
              </c:pt>
              <c:pt idx="7">
                <c:v>-12.088823386557092</c:v>
              </c:pt>
              <c:pt idx="8">
                <c:v>-11.143669588829432</c:v>
              </c:pt>
              <c:pt idx="9">
                <c:v>-11.32585811656474</c:v>
              </c:pt>
              <c:pt idx="10">
                <c:v>-12.538263504928645</c:v>
              </c:pt>
              <c:pt idx="11">
                <c:v>-12.11178666062465</c:v>
              </c:pt>
              <c:pt idx="12">
                <c:v>-10.575040530325269</c:v>
              </c:pt>
              <c:pt idx="13">
                <c:v>-8.9768325015185191</c:v>
              </c:pt>
              <c:pt idx="14">
                <c:v>-8.5995632131361006</c:v>
              </c:pt>
              <c:pt idx="15">
                <c:v>-8.9131758513656898</c:v>
              </c:pt>
              <c:pt idx="16">
                <c:v>-8.1815022356164793</c:v>
              </c:pt>
              <c:pt idx="17">
                <c:v>-7.4325815459738633</c:v>
              </c:pt>
              <c:pt idx="18">
                <c:v>-6.2451796189561035</c:v>
              </c:pt>
              <c:pt idx="19">
                <c:v>-4.6695751755909694</c:v>
              </c:pt>
              <c:pt idx="20">
                <c:v>-5.1302303975415438</c:v>
              </c:pt>
              <c:pt idx="21">
                <c:v>-6.0426393048378717</c:v>
              </c:pt>
              <c:pt idx="22">
                <c:v>-7.2826872338939515</c:v>
              </c:pt>
              <c:pt idx="23">
                <c:v>-7.9828324072708554</c:v>
              </c:pt>
              <c:pt idx="24">
                <c:v>-7.6896288091447298</c:v>
              </c:pt>
              <c:pt idx="25">
                <c:v>-8.722519092014128</c:v>
              </c:pt>
              <c:pt idx="26">
                <c:v>-8.554379247672399</c:v>
              </c:pt>
              <c:pt idx="27">
                <c:v>-7.5735772754183328</c:v>
              </c:pt>
              <c:pt idx="28">
                <c:v>-7.4312704637905753</c:v>
              </c:pt>
              <c:pt idx="29">
                <c:v>-8.6414792373890297</c:v>
              </c:pt>
              <c:pt idx="30">
                <c:v>-11.470544891527034</c:v>
              </c:pt>
              <c:pt idx="31">
                <c:v>-11.159296654667701</c:v>
              </c:pt>
              <c:pt idx="32">
                <c:v>-9.6068397276712467</c:v>
              </c:pt>
              <c:pt idx="33">
                <c:v>-6.9078925094643795</c:v>
              </c:pt>
              <c:pt idx="34">
                <c:v>-6.0986382262292533</c:v>
              </c:pt>
              <c:pt idx="35">
                <c:v>-5.821904940987066</c:v>
              </c:pt>
              <c:pt idx="36">
                <c:v>-6.5107158762688639</c:v>
              </c:pt>
              <c:pt idx="37">
                <c:v>-6.6136425426048406</c:v>
              </c:pt>
              <c:pt idx="38">
                <c:v>-7.1311469283333704</c:v>
              </c:pt>
              <c:pt idx="39">
                <c:v>-7.6774136219325309</c:v>
              </c:pt>
              <c:pt idx="40">
                <c:v>-8.1050398351502313</c:v>
              </c:pt>
              <c:pt idx="41">
                <c:v>-7.5656918809179095</c:v>
              </c:pt>
              <c:pt idx="42">
                <c:v>-5.8550714686121852</c:v>
              </c:pt>
              <c:pt idx="43">
                <c:v>-5.0879248560660058</c:v>
              </c:pt>
              <c:pt idx="44">
                <c:v>-4.1868553439950098</c:v>
              </c:pt>
              <c:pt idx="45">
                <c:v>-4.9926387102739582</c:v>
              </c:pt>
              <c:pt idx="46">
                <c:v>-3.8054213380256647</c:v>
              </c:pt>
              <c:pt idx="47">
                <c:v>-3.7101214101221442</c:v>
              </c:pt>
              <c:pt idx="48">
                <c:v>-2.2135246707475869</c:v>
              </c:pt>
              <c:pt idx="49">
                <c:v>-1.1656022868983371</c:v>
              </c:pt>
              <c:pt idx="50">
                <c:v>0.47949393991719136</c:v>
              </c:pt>
              <c:pt idx="51">
                <c:v>1.0217418714173858</c:v>
              </c:pt>
              <c:pt idx="52">
                <c:v>0.81534789321913448</c:v>
              </c:pt>
              <c:pt idx="53">
                <c:v>0.61820637521184651</c:v>
              </c:pt>
              <c:pt idx="54">
                <c:v>-0.26332146783560711</c:v>
              </c:pt>
              <c:pt idx="55">
                <c:v>-0.74344485338456756</c:v>
              </c:pt>
              <c:pt idx="56">
                <c:v>-0.6516178684086118</c:v>
              </c:pt>
              <c:pt idx="57">
                <c:v>-0.3959765072353395</c:v>
              </c:pt>
              <c:pt idx="58">
                <c:v>0.41301890002019831</c:v>
              </c:pt>
              <c:pt idx="59">
                <c:v>0.7027844055723117</c:v>
              </c:pt>
              <c:pt idx="60">
                <c:v>1.33576762118474</c:v>
              </c:pt>
              <c:pt idx="61">
                <c:v>1.1305785698149711</c:v>
              </c:pt>
              <c:pt idx="62">
                <c:v>0.43510480047673578</c:v>
              </c:pt>
              <c:pt idx="63">
                <c:v>-0.86280988389567992</c:v>
              </c:pt>
              <c:pt idx="64">
                <c:v>-3.7478117780695106</c:v>
              </c:pt>
              <c:pt idx="65">
                <c:v>-6.148851538305486</c:v>
              </c:pt>
              <c:pt idx="66">
                <c:v>-6.9983058862264675</c:v>
              </c:pt>
              <c:pt idx="67">
                <c:v>-5.9863331785407023</c:v>
              </c:pt>
              <c:pt idx="68">
                <c:v>-7.2732854509356564</c:v>
              </c:pt>
              <c:pt idx="69">
                <c:v>-12.753976701734047</c:v>
              </c:pt>
              <c:pt idx="70">
                <c:v>-19.549436517876636</c:v>
              </c:pt>
              <c:pt idx="71">
                <c:v>-26.00847926224375</c:v>
              </c:pt>
              <c:pt idx="72">
                <c:v>-29.405437441286903</c:v>
              </c:pt>
              <c:pt idx="73">
                <c:v>-32.236104260933473</c:v>
              </c:pt>
              <c:pt idx="74">
                <c:v>-31.01276470349103</c:v>
              </c:pt>
              <c:pt idx="75">
                <c:v>-31.808486957086313</c:v>
              </c:pt>
              <c:pt idx="76">
                <c:v>-29.929060313477024</c:v>
              </c:pt>
              <c:pt idx="77">
                <c:v>-29.62333897636114</c:v>
              </c:pt>
              <c:pt idx="78">
                <c:v>-26.29982695618688</c:v>
              </c:pt>
              <c:pt idx="79">
                <c:v>-24.034481615567032</c:v>
              </c:pt>
              <c:pt idx="80">
                <c:v>-20.285829452369224</c:v>
              </c:pt>
              <c:pt idx="81">
                <c:v>-17.953340702448987</c:v>
              </c:pt>
              <c:pt idx="82">
                <c:v>-16.070945231647766</c:v>
              </c:pt>
              <c:pt idx="83">
                <c:v>-16.517612454352914</c:v>
              </c:pt>
              <c:pt idx="84">
                <c:v>-15.710972461459866</c:v>
              </c:pt>
              <c:pt idx="85">
                <c:v>-14.967645007137932</c:v>
              </c:pt>
              <c:pt idx="86">
                <c:v>-13.643227693058702</c:v>
              </c:pt>
              <c:pt idx="87">
                <c:v>-12.894308361674788</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-10.058351982798039</c:v>
              </c:pt>
              <c:pt idx="97">
                <c:v>-9.4007180584777874</c:v>
              </c:pt>
              <c:pt idx="98">
                <c:v>-9.8036297276035018</c:v>
              </c:pt>
              <c:pt idx="99">
                <c:v>-10.856893252739544</c:v>
              </c:pt>
              <c:pt idx="100">
                <c:v>-13.301137522503746</c:v>
              </c:pt>
              <c:pt idx="101">
                <c:v>-14.735182618939055</c:v>
              </c:pt>
              <c:pt idx="102">
                <c:v>-14.188812792357391</c:v>
              </c:pt>
              <c:pt idx="103">
                <c:v>-15.496472674641414</c:v>
              </c:pt>
              <c:pt idx="104">
                <c:v>-17.220338025659021</c:v>
              </c:pt>
              <c:pt idx="105">
                <c:v>-19.916307456981556</c:v>
              </c:pt>
              <c:pt idx="106">
                <c:v>-20.465780797698887</c:v>
              </c:pt>
              <c:pt idx="107">
                <c:v>-20.857401694954998</c:v>
              </c:pt>
              <c:pt idx="108">
                <c:v>-21.591697079311214</c:v>
              </c:pt>
              <c:pt idx="109">
                <c:v>-21.752352374616802</c:v>
              </c:pt>
              <c:pt idx="110">
                <c:v>-20.392975550616605</c:v>
              </c:pt>
              <c:pt idx="111">
                <c:v>-19.891728007880015</c:v>
              </c:pt>
              <c:pt idx="112">
                <c:v>-20.238886276986261</c:v>
              </c:pt>
              <c:pt idx="113">
                <c:v>-20.282619000408623</c:v>
              </c:pt>
              <c:pt idx="114">
                <c:v>-20.724723330187192</c:v>
              </c:pt>
              <c:pt idx="115">
                <c:v>-19.372132996960609</c:v>
              </c:pt>
              <c:pt idx="116">
                <c:v>-19.725803754850467</c:v>
              </c:pt>
              <c:pt idx="117">
                <c:v>-20.262267634491014</c:v>
              </c:pt>
              <c:pt idx="118">
                <c:v>-21.414514501200504</c:v>
              </c:pt>
              <c:pt idx="119">
                <c:v>-20.62871090872504</c:v>
              </c:pt>
              <c:pt idx="120">
                <c:v>-19.491272152472327</c:v>
              </c:pt>
              <c:pt idx="121">
                <c:v>-18.215746954481659</c:v>
              </c:pt>
              <c:pt idx="122">
                <c:v>-17.550215189696765</c:v>
              </c:pt>
              <c:pt idx="123">
                <c:v>-17.285650031543142</c:v>
              </c:pt>
              <c:pt idx="124">
                <c:v>-16.610770576830227</c:v>
              </c:pt>
              <c:pt idx="125">
                <c:v>-16.800172738583786</c:v>
              </c:pt>
              <c:pt idx="126">
                <c:v>-16.067052919429621</c:v>
              </c:pt>
              <c:pt idx="127">
                <c:v>-15.280555254505245</c:v>
              </c:pt>
              <c:pt idx="128">
                <c:v>-13.669437473139576</c:v>
              </c:pt>
              <c:pt idx="129">
                <c:v>-12.939139906817674</c:v>
              </c:pt>
              <c:pt idx="130">
                <c:v>-11.875322434660704</c:v>
              </c:pt>
              <c:pt idx="131">
                <c:v>-10.629082430303578</c:v>
              </c:pt>
              <c:pt idx="132">
                <c:v>-8.2048889179028031</c:v>
              </c:pt>
              <c:pt idx="133">
                <c:v>-7.5282876814682327</c:v>
              </c:pt>
              <c:pt idx="134">
                <c:v>-6.7701952942926917</c:v>
              </c:pt>
              <c:pt idx="135">
                <c:v>-6.9706473927000561</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14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-12.632850003310081</c:v>
              </c:pt>
              <c:pt idx="1">
                <c:v>-11.268803591814148</c:v>
              </c:pt>
              <c:pt idx="2">
                <c:v>-11.796879153789002</c:v>
              </c:pt>
              <c:pt idx="3">
                <c:v>-11.724399867351918</c:v>
              </c:pt>
              <c:pt idx="4">
                <c:v>-13.183912949608581</c:v>
              </c:pt>
              <c:pt idx="5">
                <c:v>-12.97062249429522</c:v>
              </c:pt>
              <c:pt idx="6">
                <c:v>-12.708881384148285</c:v>
              </c:pt>
              <c:pt idx="7">
                <c:v>-9.9286370125384096</c:v>
              </c:pt>
              <c:pt idx="8">
                <c:v>-7.5801064195265884</c:v>
              </c:pt>
              <c:pt idx="9">
                <c:v>-5.5281852066921786</c:v>
              </c:pt>
              <c:pt idx="10">
                <c:v>-4.7604718073269003</c:v>
              </c:pt>
              <c:pt idx="11">
                <c:v>-4.2781351123933904</c:v>
              </c:pt>
              <c:pt idx="12">
                <c:v>-4.0427449169261793</c:v>
              </c:pt>
              <c:pt idx="13">
                <c:v>-5.3771829512727862</c:v>
              </c:pt>
              <c:pt idx="14">
                <c:v>-7.2717818238354326</c:v>
              </c:pt>
              <c:pt idx="15">
                <c:v>-7.8661744237328319</c:v>
              </c:pt>
              <c:pt idx="16">
                <c:v>-4.9862313870998625</c:v>
              </c:pt>
              <c:pt idx="17">
                <c:v>-2.6173587072114408</c:v>
              </c:pt>
              <c:pt idx="18">
                <c:v>-0.64759903717866518</c:v>
              </c:pt>
              <c:pt idx="19">
                <c:v>-1.5815034420157439</c:v>
              </c:pt>
              <c:pt idx="20">
                <c:v>-1.4281352908876761</c:v>
              </c:pt>
              <c:pt idx="21">
                <c:v>-2.7803389503562284</c:v>
              </c:pt>
              <c:pt idx="22">
                <c:v>-3.5571565978803403</c:v>
              </c:pt>
              <c:pt idx="23">
                <c:v>-4.0819145074677143</c:v>
              </c:pt>
              <c:pt idx="24">
                <c:v>-4.4396749912201896</c:v>
              </c:pt>
              <c:pt idx="25">
                <c:v>-4.8886343143119406</c:v>
              </c:pt>
              <c:pt idx="26">
                <c:v>-4.8136918691443213</c:v>
              </c:pt>
              <c:pt idx="27">
                <c:v>-5.2137621695601695</c:v>
              </c:pt>
              <c:pt idx="28">
                <c:v>-5.1243034120289108</c:v>
              </c:pt>
              <c:pt idx="29">
                <c:v>-6.5276908856276536</c:v>
              </c:pt>
              <c:pt idx="30">
                <c:v>-8.0830098967744721</c:v>
              </c:pt>
              <c:pt idx="31">
                <c:v>-10.006374493970418</c:v>
              </c:pt>
              <c:pt idx="32">
                <c:v>-10.71962393954322</c:v>
              </c:pt>
              <c:pt idx="33">
                <c:v>-11.236081878678794</c:v>
              </c:pt>
              <c:pt idx="34">
                <c:v>-11.035790989541272</c:v>
              </c:pt>
              <c:pt idx="35">
                <c:v>-8.629706029449224</c:v>
              </c:pt>
              <c:pt idx="36">
                <c:v>-6.4739569487893505</c:v>
              </c:pt>
              <c:pt idx="37">
                <c:v>-4.943666657461578</c:v>
              </c:pt>
              <c:pt idx="38">
                <c:v>-7.4666076042982326</c:v>
              </c:pt>
              <c:pt idx="39">
                <c:v>-7.3820068473537974</c:v>
              </c:pt>
              <c:pt idx="40">
                <c:v>-9.24802349927986</c:v>
              </c:pt>
              <c:pt idx="41">
                <c:v>-7.4360801814607829</c:v>
              </c:pt>
              <c:pt idx="42">
                <c:v>-7.6471835397752024</c:v>
              </c:pt>
              <c:pt idx="43">
                <c:v>-6.7588879280297451</c:v>
              </c:pt>
              <c:pt idx="44">
                <c:v>-6.3231037888186288</c:v>
              </c:pt>
              <c:pt idx="45">
                <c:v>-4.2140156528021055</c:v>
              </c:pt>
              <c:pt idx="46">
                <c:v>-2.7519970264827798</c:v>
              </c:pt>
              <c:pt idx="47">
                <c:v>-2.8689887231811553</c:v>
              </c:pt>
              <c:pt idx="48">
                <c:v>-4.1414430470363559</c:v>
              </c:pt>
              <c:pt idx="49">
                <c:v>-3.5293286133740986</c:v>
              </c:pt>
              <c:pt idx="50">
                <c:v>-3.5010634424392038</c:v>
              </c:pt>
              <c:pt idx="51">
                <c:v>-3.4136497338248781</c:v>
              </c:pt>
              <c:pt idx="52">
                <c:v>-3.4513017489912872</c:v>
              </c:pt>
              <c:pt idx="53">
                <c:v>-2.7620868959946576</c:v>
              </c:pt>
              <c:pt idx="54">
                <c:v>-3.0491082803727854</c:v>
              </c:pt>
              <c:pt idx="55">
                <c:v>-3.4680567896978953</c:v>
              </c:pt>
              <c:pt idx="56">
                <c:v>-4.2131489175648484</c:v>
              </c:pt>
              <c:pt idx="57">
                <c:v>-3.8604686950495508</c:v>
              </c:pt>
              <c:pt idx="58">
                <c:v>-3.352272546191283</c:v>
              </c:pt>
              <c:pt idx="59">
                <c:v>-2.3734772721851272</c:v>
              </c:pt>
              <c:pt idx="60">
                <c:v>-1.9548474486154701</c:v>
              </c:pt>
              <c:pt idx="61">
                <c:v>-1.9600856719876123</c:v>
              </c:pt>
              <c:pt idx="62">
                <c:v>-1.8514503363980521</c:v>
              </c:pt>
              <c:pt idx="63">
                <c:v>-2.833059099751245</c:v>
              </c:pt>
              <c:pt idx="64">
                <c:v>-4.2411656554467418</c:v>
              </c:pt>
              <c:pt idx="65">
                <c:v>-7.4990327848154497</c:v>
              </c:pt>
              <c:pt idx="66">
                <c:v>-9.8543637549278529</c:v>
              </c:pt>
              <c:pt idx="67">
                <c:v>-11.218390225139023</c:v>
              </c:pt>
              <c:pt idx="68">
                <c:v>-11.470879633882582</c:v>
              </c:pt>
              <c:pt idx="69">
                <c:v>-12.539746462239568</c:v>
              </c:pt>
              <c:pt idx="70">
                <c:v>-14.694265700085159</c:v>
              </c:pt>
              <c:pt idx="71">
                <c:v>-17.248989952883893</c:v>
              </c:pt>
              <c:pt idx="72">
                <c:v>-17.959355726150328</c:v>
              </c:pt>
              <c:pt idx="73">
                <c:v>-19.789152366549072</c:v>
              </c:pt>
              <c:pt idx="74">
                <c:v>-20.244335129459291</c:v>
              </c:pt>
              <c:pt idx="75">
                <c:v>-21.362579921897549</c:v>
              </c:pt>
              <c:pt idx="76">
                <c:v>-20.013382716877743</c:v>
              </c:pt>
              <c:pt idx="77">
                <c:v>-17.848854781711221</c:v>
              </c:pt>
              <c:pt idx="78">
                <c:v>-14.889640028202708</c:v>
              </c:pt>
              <c:pt idx="79">
                <c:v>-12.419535333963776</c:v>
              </c:pt>
              <c:pt idx="80">
                <c:v>-9.8728270010154446</c:v>
              </c:pt>
              <c:pt idx="81">
                <c:v>-7.6756518636855295</c:v>
              </c:pt>
              <c:pt idx="82">
                <c:v>-6.3725642684496906</c:v>
              </c:pt>
              <c:pt idx="83">
                <c:v>-5.7510670724350978</c:v>
              </c:pt>
              <c:pt idx="84">
                <c:v>-5.7893878783707873</c:v>
              </c:pt>
              <c:pt idx="85">
                <c:v>-4.4276447935425338</c:v>
              </c:pt>
              <c:pt idx="86">
                <c:v>-3.8660678297260977</c:v>
              </c:pt>
              <c:pt idx="87">
                <c:v>-2.524156625431202</c:v>
              </c:pt>
              <c:pt idx="88">
                <c:v>-2.5122799627735639</c:v>
              </c:pt>
              <c:pt idx="89">
                <c:v>-2.5808428224972637</c:v>
              </c:pt>
              <c:pt idx="90">
                <c:v>-3.6294232368313661</c:v>
              </c:pt>
              <c:pt idx="91">
                <c:v>-4.2935515991597395</c:v>
              </c:pt>
              <c:pt idx="92">
                <c:v>-5.6442613806171771</c:v>
              </c:pt>
              <c:pt idx="93">
                <c:v>-6.8508586002231171</c:v>
              </c:pt>
              <c:pt idx="94">
                <c:v>-7.4515792443930264</c:v>
              </c:pt>
              <c:pt idx="95">
                <c:v>-7.7545925939498419</c:v>
              </c:pt>
              <c:pt idx="96">
                <c:v>-6.9570853815855944</c:v>
              </c:pt>
              <c:pt idx="97">
                <c:v>-7.2750391960083727</c:v>
              </c:pt>
              <c:pt idx="98">
                <c:v>-8.3376229869519438</c:v>
              </c:pt>
              <c:pt idx="99">
                <c:v>-11.84844188747771</c:v>
              </c:pt>
              <c:pt idx="100">
                <c:v>-14.858257945152959</c:v>
              </c:pt>
              <c:pt idx="101">
                <c:v>-16.731462578549529</c:v>
              </c:pt>
              <c:pt idx="102">
                <c:v>-18.314684133660151</c:v>
              </c:pt>
              <c:pt idx="103">
                <c:v>-18.802002780290888</c:v>
              </c:pt>
              <c:pt idx="104">
                <c:v>-19.533991092070615</c:v>
              </c:pt>
              <c:pt idx="105">
                <c:v>-19.31705515749314</c:v>
              </c:pt>
              <c:pt idx="106">
                <c:v>-20.854486615023326</c:v>
              </c:pt>
              <c:pt idx="107">
                <c:v>-21.947690729769029</c:v>
              </c:pt>
              <c:pt idx="108">
                <c:v>-21.97492080495109</c:v>
              </c:pt>
              <c:pt idx="109">
                <c:v>-20.913871330600941</c:v>
              </c:pt>
              <c:pt idx="110">
                <c:v>-19.913080377963553</c:v>
              </c:pt>
              <c:pt idx="111">
                <c:v>-19.392640680388812</c:v>
              </c:pt>
              <c:pt idx="112">
                <c:v>-20.096615928016835</c:v>
              </c:pt>
              <c:pt idx="113">
                <c:v>-20.173576874670132</c:v>
              </c:pt>
              <c:pt idx="114">
                <c:v>-20.496683831305376</c:v>
              </c:pt>
              <c:pt idx="115">
                <c:v>-20.135446634850528</c:v>
              </c:pt>
              <c:pt idx="116">
                <c:v>-20.88923666155749</c:v>
              </c:pt>
              <c:pt idx="117">
                <c:v>-21.341332015809343</c:v>
              </c:pt>
              <c:pt idx="118">
                <c:v>-20.165981633050947</c:v>
              </c:pt>
              <c:pt idx="119">
                <c:v>-19.246874730713696</c:v>
              </c:pt>
              <c:pt idx="120">
                <c:v>-18.574111964110031</c:v>
              </c:pt>
              <c:pt idx="121">
                <c:v>-18.092372666255027</c:v>
              </c:pt>
              <c:pt idx="122">
                <c:v>-16.775963364091744</c:v>
              </c:pt>
              <c:pt idx="123">
                <c:v>-15.42023771747475</c:v>
              </c:pt>
              <c:pt idx="124">
                <c:v>-14.536196968876796</c:v>
              </c:pt>
              <c:pt idx="125">
                <c:v>-14.052573520163484</c:v>
              </c:pt>
              <c:pt idx="126">
                <c:v>-12.974001663815098</c:v>
              </c:pt>
              <c:pt idx="127">
                <c:v>-12.157067282391521</c:v>
              </c:pt>
              <c:pt idx="128">
                <c:v>-10.105745267960661</c:v>
              </c:pt>
              <c:pt idx="129">
                <c:v>-8.258902960764317</c:v>
              </c:pt>
              <c:pt idx="130">
                <c:v>-5.5551859328646946</c:v>
              </c:pt>
              <c:pt idx="131">
                <c:v>-3.45265358674206</c:v>
              </c:pt>
              <c:pt idx="132">
                <c:v>-2.3697647003926012</c:v>
              </c:pt>
              <c:pt idx="133">
                <c:v>-1.305386856170726</c:v>
              </c:pt>
              <c:pt idx="134">
                <c:v>-0.78647611117583116</c:v>
              </c:pt>
              <c:pt idx="135">
                <c:v>-0.1952025171099093</c:v>
              </c:pt>
            </c:numLit>
          </c:val>
        </c:ser>
        <c:ser>
          <c:idx val="3"/>
          <c:order val="3"/>
          <c:tx>
            <c:v>servicos</c:v>
          </c:tx>
          <c:spPr>
            <a:ln w="25400">
              <a:solidFill>
                <a:srgbClr val="333333"/>
              </a:solidFill>
              <a:prstDash val="solid"/>
            </a:ln>
          </c:spPr>
          <c:marker>
            <c:symbol val="none"/>
          </c:marker>
          <c:dLbls>
            <c:dLbl>
              <c:idx val="20"/>
              <c:layout>
                <c:manualLayout>
                  <c:x val="-0.1047566644530942"/>
                  <c:y val="-8.375864307285123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-6.7959428849791328</c:v>
              </c:pt>
              <c:pt idx="1">
                <c:v>-5.8010804428936424</c:v>
              </c:pt>
              <c:pt idx="2">
                <c:v>-10.172872208358482</c:v>
              </c:pt>
              <c:pt idx="3">
                <c:v>-13.451649584144457</c:v>
              </c:pt>
              <c:pt idx="4">
                <c:v>-17.070328078077619</c:v>
              </c:pt>
              <c:pt idx="5">
                <c:v>-15.922827999951744</c:v>
              </c:pt>
              <c:pt idx="6">
                <c:v>-14.928015867250048</c:v>
              </c:pt>
              <c:pt idx="7">
                <c:v>-11.258795536075375</c:v>
              </c:pt>
              <c:pt idx="8">
                <c:v>-13.29906364676625</c:v>
              </c:pt>
              <c:pt idx="9">
                <c:v>-10.839764215571554</c:v>
              </c:pt>
              <c:pt idx="10">
                <c:v>-10.118893840611882</c:v>
              </c:pt>
              <c:pt idx="11">
                <c:v>-5.9601639551980137</c:v>
              </c:pt>
              <c:pt idx="12">
                <c:v>-6.8146198419939799</c:v>
              </c:pt>
              <c:pt idx="13">
                <c:v>-6.2090180107570294</c:v>
              </c:pt>
              <c:pt idx="14">
                <c:v>-3.1703579487657092</c:v>
              </c:pt>
              <c:pt idx="15">
                <c:v>2.5820543889010992</c:v>
              </c:pt>
              <c:pt idx="16">
                <c:v>5.6093192929604792</c:v>
              </c:pt>
              <c:pt idx="17">
                <c:v>5.1057149614569202</c:v>
              </c:pt>
              <c:pt idx="18">
                <c:v>1.9781349632327208</c:v>
              </c:pt>
              <c:pt idx="19">
                <c:v>1.8136020667743857</c:v>
              </c:pt>
              <c:pt idx="20">
                <c:v>0.39852812077171512</c:v>
              </c:pt>
              <c:pt idx="21">
                <c:v>-1.0198305172429216</c:v>
              </c:pt>
              <c:pt idx="22">
                <c:v>-2.2206540974228681</c:v>
              </c:pt>
              <c:pt idx="23">
                <c:v>-2.8877930604294431</c:v>
              </c:pt>
              <c:pt idx="24">
                <c:v>-3.799153272212068</c:v>
              </c:pt>
              <c:pt idx="25">
                <c:v>-4.3742019489450845</c:v>
              </c:pt>
              <c:pt idx="26">
                <c:v>-4.9346435608573298</c:v>
              </c:pt>
              <c:pt idx="27">
                <c:v>-5.6126244271389991</c:v>
              </c:pt>
              <c:pt idx="28">
                <c:v>-6.7431057436860664</c:v>
              </c:pt>
              <c:pt idx="29">
                <c:v>-6.7593230255898833</c:v>
              </c:pt>
              <c:pt idx="30">
                <c:v>-7.2355203678833506</c:v>
              </c:pt>
              <c:pt idx="31">
                <c:v>-6.827732852220092</c:v>
              </c:pt>
              <c:pt idx="32">
                <c:v>-6.7652410738479318</c:v>
              </c:pt>
              <c:pt idx="33">
                <c:v>-6.0763461689267713</c:v>
              </c:pt>
              <c:pt idx="34">
                <c:v>-8.1457331465052878</c:v>
              </c:pt>
              <c:pt idx="35">
                <c:v>-5.8251940440632088</c:v>
              </c:pt>
              <c:pt idx="36">
                <c:v>-5.8902222374660145</c:v>
              </c:pt>
              <c:pt idx="37">
                <c:v>-4.3840193655122475</c:v>
              </c:pt>
              <c:pt idx="38">
                <c:v>-6.5451003546482545</c:v>
              </c:pt>
              <c:pt idx="39">
                <c:v>-5.3651132878310266</c:v>
              </c:pt>
              <c:pt idx="40">
                <c:v>-4.9525685269944297</c:v>
              </c:pt>
              <c:pt idx="41">
                <c:v>2.1296878631941687</c:v>
              </c:pt>
              <c:pt idx="42">
                <c:v>3.5280898110454615</c:v>
              </c:pt>
              <c:pt idx="43">
                <c:v>2.3434704404488667</c:v>
              </c:pt>
              <c:pt idx="44">
                <c:v>-2.6474462870255562</c:v>
              </c:pt>
              <c:pt idx="45">
                <c:v>-1.0945493468404071</c:v>
              </c:pt>
              <c:pt idx="46">
                <c:v>1.0615669014321096</c:v>
              </c:pt>
              <c:pt idx="47">
                <c:v>1.5272400753509556</c:v>
              </c:pt>
              <c:pt idx="48">
                <c:v>-0.41248713606411552</c:v>
              </c:pt>
              <c:pt idx="49">
                <c:v>0.20396354180525475</c:v>
              </c:pt>
              <c:pt idx="50">
                <c:v>0.71101275584345236</c:v>
              </c:pt>
              <c:pt idx="51">
                <c:v>3.1487276797061532</c:v>
              </c:pt>
              <c:pt idx="52">
                <c:v>3.8989672065164442</c:v>
              </c:pt>
              <c:pt idx="53">
                <c:v>3.9511157590655532</c:v>
              </c:pt>
              <c:pt idx="54">
                <c:v>2.7319271689130584</c:v>
              </c:pt>
              <c:pt idx="55">
                <c:v>3.0267418013845302</c:v>
              </c:pt>
              <c:pt idx="56">
                <c:v>3.8366094920724039</c:v>
              </c:pt>
              <c:pt idx="57">
                <c:v>4.1355508793216842</c:v>
              </c:pt>
              <c:pt idx="58">
                <c:v>5.4366306951377892</c:v>
              </c:pt>
              <c:pt idx="59">
                <c:v>5.2813561336214345</c:v>
              </c:pt>
              <c:pt idx="60">
                <c:v>6.2990249860278595</c:v>
              </c:pt>
              <c:pt idx="61">
                <c:v>5.1629928001151502</c:v>
              </c:pt>
              <c:pt idx="62">
                <c:v>5.2432565586918072</c:v>
              </c:pt>
              <c:pt idx="63">
                <c:v>6.0355174074747069</c:v>
              </c:pt>
              <c:pt idx="64">
                <c:v>5.6808025936547963</c:v>
              </c:pt>
              <c:pt idx="65">
                <c:v>4.0617997006678914</c:v>
              </c:pt>
              <c:pt idx="66">
                <c:v>0.63856955215464883</c:v>
              </c:pt>
              <c:pt idx="67">
                <c:v>-2.680733097466971</c:v>
              </c:pt>
              <c:pt idx="68">
                <c:v>-5.5644112642634678</c:v>
              </c:pt>
              <c:pt idx="69">
                <c:v>-8.9152307924226708</c:v>
              </c:pt>
              <c:pt idx="70">
                <c:v>-10.178906788529439</c:v>
              </c:pt>
              <c:pt idx="71">
                <c:v>-10.042739455544186</c:v>
              </c:pt>
              <c:pt idx="72">
                <c:v>-12.73195519613286</c:v>
              </c:pt>
              <c:pt idx="73">
                <c:v>-18.634548291907443</c:v>
              </c:pt>
              <c:pt idx="74">
                <c:v>-23.911500973888447</c:v>
              </c:pt>
              <c:pt idx="75">
                <c:v>-25.642319074982094</c:v>
              </c:pt>
              <c:pt idx="76">
                <c:v>-24.550859261668837</c:v>
              </c:pt>
              <c:pt idx="77">
                <c:v>-23.140215884526349</c:v>
              </c:pt>
              <c:pt idx="78">
                <c:v>-20.152452810531038</c:v>
              </c:pt>
              <c:pt idx="79">
                <c:v>-15.066215297432301</c:v>
              </c:pt>
              <c:pt idx="80">
                <c:v>-12.451696842384232</c:v>
              </c:pt>
              <c:pt idx="81">
                <c:v>-10.059629262490796</c:v>
              </c:pt>
              <c:pt idx="82">
                <c:v>-10.142765356510498</c:v>
              </c:pt>
              <c:pt idx="83">
                <c:v>-8.8979017227841819</c:v>
              </c:pt>
              <c:pt idx="84">
                <c:v>-7.6554936200614385</c:v>
              </c:pt>
              <c:pt idx="85">
                <c:v>-7.942365499937841</c:v>
              </c:pt>
              <c:pt idx="86">
                <c:v>-7.2128785799214263</c:v>
              </c:pt>
              <c:pt idx="87">
                <c:v>-7.9828921993511637</c:v>
              </c:pt>
              <c:pt idx="88">
                <c:v>-7.6132192972710229</c:v>
              </c:pt>
              <c:pt idx="89">
                <c:v>-8.9801935253652694</c:v>
              </c:pt>
              <c:pt idx="90">
                <c:v>-8.8326342521095462</c:v>
              </c:pt>
              <c:pt idx="91">
                <c:v>-10.287548645468689</c:v>
              </c:pt>
              <c:pt idx="92">
                <c:v>-9.7966071595572757</c:v>
              </c:pt>
              <c:pt idx="93">
                <c:v>-10.333991764649651</c:v>
              </c:pt>
              <c:pt idx="94">
                <c:v>-8.9531093521969165</c:v>
              </c:pt>
              <c:pt idx="95">
                <c:v>-9.454203642408137</c:v>
              </c:pt>
              <c:pt idx="96">
                <c:v>-10.908476630562022</c:v>
              </c:pt>
              <c:pt idx="97">
                <c:v>-10.929305985021232</c:v>
              </c:pt>
              <c:pt idx="98">
                <c:v>-11.913076740386828</c:v>
              </c:pt>
              <c:pt idx="99">
                <c:v>-12.363830326320423</c:v>
              </c:pt>
              <c:pt idx="100">
                <c:v>-14.604683032709582</c:v>
              </c:pt>
              <c:pt idx="101">
                <c:v>-14.969021385937966</c:v>
              </c:pt>
              <c:pt idx="102">
                <c:v>-17.277045136950836</c:v>
              </c:pt>
              <c:pt idx="103">
                <c:v>-19.562470995505148</c:v>
              </c:pt>
              <c:pt idx="104">
                <c:v>-22.809756853866421</c:v>
              </c:pt>
              <c:pt idx="105">
                <c:v>-23.608387165698609</c:v>
              </c:pt>
              <c:pt idx="106">
                <c:v>-25.707386465516091</c:v>
              </c:pt>
              <c:pt idx="107">
                <c:v>-27.212180242294377</c:v>
              </c:pt>
              <c:pt idx="108">
                <c:v>-29.021450408735326</c:v>
              </c:pt>
              <c:pt idx="109">
                <c:v>-28.897673135932532</c:v>
              </c:pt>
              <c:pt idx="110">
                <c:v>-29.536581612898164</c:v>
              </c:pt>
              <c:pt idx="111">
                <c:v>-29.734973093235688</c:v>
              </c:pt>
              <c:pt idx="112">
                <c:v>-29.706650426008725</c:v>
              </c:pt>
              <c:pt idx="113">
                <c:v>-30.740919801334233</c:v>
              </c:pt>
              <c:pt idx="114">
                <c:v>-31.689980420475678</c:v>
              </c:pt>
              <c:pt idx="115">
                <c:v>-31.202891700866985</c:v>
              </c:pt>
              <c:pt idx="116">
                <c:v>-31.162945561183729</c:v>
              </c:pt>
              <c:pt idx="117">
                <c:v>-32.833258316725242</c:v>
              </c:pt>
              <c:pt idx="118">
                <c:v>-34.9355414678584</c:v>
              </c:pt>
              <c:pt idx="119">
                <c:v>-34.300790236327451</c:v>
              </c:pt>
              <c:pt idx="120">
                <c:v>-32.087514610222854</c:v>
              </c:pt>
              <c:pt idx="121">
                <c:v>-31.046571135233361</c:v>
              </c:pt>
              <c:pt idx="122">
                <c:v>-30.055315257700787</c:v>
              </c:pt>
              <c:pt idx="123">
                <c:v>-29.39246917043625</c:v>
              </c:pt>
              <c:pt idx="124">
                <c:v>-28.440026641706417</c:v>
              </c:pt>
              <c:pt idx="125">
                <c:v>-27.133179033552455</c:v>
              </c:pt>
              <c:pt idx="126">
                <c:v>-25.056293732099657</c:v>
              </c:pt>
              <c:pt idx="127">
                <c:v>-22.122743746748252</c:v>
              </c:pt>
              <c:pt idx="128">
                <c:v>-20.277518749360187</c:v>
              </c:pt>
              <c:pt idx="129">
                <c:v>-17.159966983956885</c:v>
              </c:pt>
              <c:pt idx="130">
                <c:v>-15.021437048596539</c:v>
              </c:pt>
              <c:pt idx="131">
                <c:v>-11.382985530505195</c:v>
              </c:pt>
              <c:pt idx="132">
                <c:v>-8.9102750843673011</c:v>
              </c:pt>
              <c:pt idx="133">
                <c:v>-7.3445139151456065</c:v>
              </c:pt>
              <c:pt idx="134">
                <c:v>-5.7987045674587021</c:v>
              </c:pt>
              <c:pt idx="135">
                <c:v>-5.7877095222248744</c:v>
              </c:pt>
            </c:numLit>
          </c:val>
        </c:ser>
        <c:marker val="1"/>
        <c:axId val="50503040"/>
        <c:axId val="50513024"/>
      </c:lineChart>
      <c:catAx>
        <c:axId val="5050304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13024"/>
        <c:crosses val="autoZero"/>
        <c:auto val="1"/>
        <c:lblAlgn val="ctr"/>
        <c:lblOffset val="100"/>
        <c:tickLblSkip val="6"/>
        <c:tickMarkSkip val="1"/>
      </c:catAx>
      <c:valAx>
        <c:axId val="50513024"/>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0304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937"/>
          <c:y val="4.5197740112994364E-2"/>
        </c:manualLayout>
      </c:layout>
      <c:spPr>
        <a:noFill/>
        <a:ln w="25400">
          <a:noFill/>
        </a:ln>
      </c:spPr>
    </c:title>
    <c:plotArea>
      <c:layout>
        <c:manualLayout>
          <c:layoutTarget val="inner"/>
          <c:xMode val="edge"/>
          <c:yMode val="edge"/>
          <c:x val="8.8495830152534566E-2"/>
          <c:y val="0.24858894216182176"/>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0.000</c:formatCode>
              <c:ptCount val="136"/>
              <c:pt idx="0">
                <c:v>402.60199999999969</c:v>
              </c:pt>
              <c:pt idx="1">
                <c:v>412.4969999999995</c:v>
              </c:pt>
              <c:pt idx="2">
                <c:v>421.05799999999999</c:v>
              </c:pt>
              <c:pt idx="3">
                <c:v>423.59500000000003</c:v>
              </c:pt>
              <c:pt idx="4">
                <c:v>418.53799999999967</c:v>
              </c:pt>
              <c:pt idx="5">
                <c:v>414.14499999999998</c:v>
              </c:pt>
              <c:pt idx="6">
                <c:v>419.375</c:v>
              </c:pt>
              <c:pt idx="7">
                <c:v>420.89099999999974</c:v>
              </c:pt>
              <c:pt idx="8">
                <c:v>440.66800000000001</c:v>
              </c:pt>
              <c:pt idx="9">
                <c:v>447.91699999999946</c:v>
              </c:pt>
              <c:pt idx="10">
                <c:v>453.72699999999946</c:v>
              </c:pt>
              <c:pt idx="11">
                <c:v>452.54199999999969</c:v>
              </c:pt>
              <c:pt idx="12">
                <c:v>464.45</c:v>
              </c:pt>
              <c:pt idx="13">
                <c:v>467.54</c:v>
              </c:pt>
              <c:pt idx="14">
                <c:v>471.089</c:v>
              </c:pt>
              <c:pt idx="15">
                <c:v>462.05599999999993</c:v>
              </c:pt>
              <c:pt idx="16">
                <c:v>452.14000000000027</c:v>
              </c:pt>
              <c:pt idx="17">
                <c:v>444.67899999999969</c:v>
              </c:pt>
              <c:pt idx="18">
                <c:v>446.09099999999967</c:v>
              </c:pt>
              <c:pt idx="19">
                <c:v>449.76</c:v>
              </c:pt>
              <c:pt idx="20">
                <c:v>466.529</c:v>
              </c:pt>
              <c:pt idx="21">
                <c:v>467.80900000000008</c:v>
              </c:pt>
              <c:pt idx="22">
                <c:v>471.19</c:v>
              </c:pt>
              <c:pt idx="23">
                <c:v>468.85199999999969</c:v>
              </c:pt>
              <c:pt idx="24">
                <c:v>483.447</c:v>
              </c:pt>
              <c:pt idx="25">
                <c:v>487.62299999999999</c:v>
              </c:pt>
              <c:pt idx="26">
                <c:v>484.48699999999957</c:v>
              </c:pt>
              <c:pt idx="27">
                <c:v>478.608</c:v>
              </c:pt>
              <c:pt idx="28">
                <c:v>470.274</c:v>
              </c:pt>
              <c:pt idx="29">
                <c:v>463.67599999999999</c:v>
              </c:pt>
              <c:pt idx="30">
                <c:v>460.41199999999947</c:v>
              </c:pt>
              <c:pt idx="31">
                <c:v>464.88799999999969</c:v>
              </c:pt>
              <c:pt idx="32">
                <c:v>482.548</c:v>
              </c:pt>
              <c:pt idx="33">
                <c:v>484.72999999999973</c:v>
              </c:pt>
              <c:pt idx="34">
                <c:v>486.31099999999969</c:v>
              </c:pt>
              <c:pt idx="35">
                <c:v>479.37299999999999</c:v>
              </c:pt>
              <c:pt idx="36">
                <c:v>491.18400000000008</c:v>
              </c:pt>
              <c:pt idx="37">
                <c:v>487.93599999999947</c:v>
              </c:pt>
              <c:pt idx="38">
                <c:v>480.16399999999999</c:v>
              </c:pt>
              <c:pt idx="39">
                <c:v>469.25299999999999</c:v>
              </c:pt>
              <c:pt idx="40">
                <c:v>457.00900000000001</c:v>
              </c:pt>
              <c:pt idx="41">
                <c:v>442.49899999999957</c:v>
              </c:pt>
              <c:pt idx="42">
                <c:v>436.90099999999967</c:v>
              </c:pt>
              <c:pt idx="43">
                <c:v>436.79199999999946</c:v>
              </c:pt>
              <c:pt idx="44">
                <c:v>448.73599999999959</c:v>
              </c:pt>
              <c:pt idx="45">
                <c:v>453.02799999999974</c:v>
              </c:pt>
              <c:pt idx="46">
                <c:v>457.72799999999967</c:v>
              </c:pt>
              <c:pt idx="47">
                <c:v>452.65100000000001</c:v>
              </c:pt>
              <c:pt idx="48">
                <c:v>457.63400000000001</c:v>
              </c:pt>
              <c:pt idx="49">
                <c:v>450.83699999999959</c:v>
              </c:pt>
              <c:pt idx="50">
                <c:v>441.35599999999999</c:v>
              </c:pt>
              <c:pt idx="51">
                <c:v>420.685</c:v>
              </c:pt>
              <c:pt idx="52">
                <c:v>397.48200000000003</c:v>
              </c:pt>
              <c:pt idx="53">
                <c:v>388.61900000000031</c:v>
              </c:pt>
              <c:pt idx="54">
                <c:v>389.57100000000003</c:v>
              </c:pt>
              <c:pt idx="55">
                <c:v>392.03799999999967</c:v>
              </c:pt>
              <c:pt idx="56">
                <c:v>397.9279999999996</c:v>
              </c:pt>
              <c:pt idx="57">
                <c:v>398.79299999999967</c:v>
              </c:pt>
              <c:pt idx="58">
                <c:v>397.19200000000001</c:v>
              </c:pt>
              <c:pt idx="59">
                <c:v>390.28</c:v>
              </c:pt>
              <c:pt idx="60">
                <c:v>399.67399999999969</c:v>
              </c:pt>
              <c:pt idx="61">
                <c:v>398.57900000000001</c:v>
              </c:pt>
              <c:pt idx="62">
                <c:v>391.02599999999967</c:v>
              </c:pt>
              <c:pt idx="63">
                <c:v>386.34100000000001</c:v>
              </c:pt>
              <c:pt idx="64">
                <c:v>383.35700000000008</c:v>
              </c:pt>
              <c:pt idx="65">
                <c:v>382.49799999999959</c:v>
              </c:pt>
              <c:pt idx="66">
                <c:v>381.77599999999967</c:v>
              </c:pt>
              <c:pt idx="67">
                <c:v>389.94400000000002</c:v>
              </c:pt>
              <c:pt idx="68">
                <c:v>395.24299999999999</c:v>
              </c:pt>
              <c:pt idx="69">
                <c:v>400.81400000000002</c:v>
              </c:pt>
              <c:pt idx="70">
                <c:v>408.59799999999973</c:v>
              </c:pt>
              <c:pt idx="71">
                <c:v>416.005</c:v>
              </c:pt>
              <c:pt idx="72">
                <c:v>447.96599999999967</c:v>
              </c:pt>
              <c:pt idx="73">
                <c:v>469.29899999999947</c:v>
              </c:pt>
              <c:pt idx="74">
                <c:v>484.13099999999969</c:v>
              </c:pt>
              <c:pt idx="75">
                <c:v>491.63499999999999</c:v>
              </c:pt>
              <c:pt idx="76">
                <c:v>489.11500000000001</c:v>
              </c:pt>
              <c:pt idx="77">
                <c:v>489.82</c:v>
              </c:pt>
              <c:pt idx="78">
                <c:v>496.68299999999999</c:v>
              </c:pt>
              <c:pt idx="79">
                <c:v>501.66300000000001</c:v>
              </c:pt>
              <c:pt idx="80">
                <c:v>510.35599999999999</c:v>
              </c:pt>
              <c:pt idx="81">
                <c:v>517.52599999999939</c:v>
              </c:pt>
              <c:pt idx="82">
                <c:v>523.67999999999995</c:v>
              </c:pt>
              <c:pt idx="83">
                <c:v>524.67400000000055</c:v>
              </c:pt>
              <c:pt idx="84">
                <c:v>560.31199999999944</c:v>
              </c:pt>
              <c:pt idx="85">
                <c:v>561.31499999999949</c:v>
              </c:pt>
              <c:pt idx="86">
                <c:v>571.75400000000002</c:v>
              </c:pt>
              <c:pt idx="87">
                <c:v>570.76800000000003</c:v>
              </c:pt>
              <c:pt idx="88">
                <c:v>560.75099999999998</c:v>
              </c:pt>
              <c:pt idx="89">
                <c:v>551.86799999999926</c:v>
              </c:pt>
              <c:pt idx="90">
                <c:v>548.06699999999933</c:v>
              </c:pt>
              <c:pt idx="91">
                <c:v>549.654</c:v>
              </c:pt>
              <c:pt idx="92">
                <c:v>555.81999999999948</c:v>
              </c:pt>
              <c:pt idx="93">
                <c:v>550.84599999999932</c:v>
              </c:pt>
              <c:pt idx="94">
                <c:v>546.92599999999948</c:v>
              </c:pt>
              <c:pt idx="95">
                <c:v>541.83999999999946</c:v>
              </c:pt>
              <c:pt idx="96">
                <c:v>557.24400000000003</c:v>
              </c:pt>
              <c:pt idx="97">
                <c:v>555.54699999999946</c:v>
              </c:pt>
              <c:pt idx="98">
                <c:v>551.86099999999931</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637.66199999999947</c:v>
              </c:pt>
              <c:pt idx="109">
                <c:v>648.01800000000003</c:v>
              </c:pt>
              <c:pt idx="110">
                <c:v>661.40300000000002</c:v>
              </c:pt>
              <c:pt idx="111">
                <c:v>655.89800000000002</c:v>
              </c:pt>
              <c:pt idx="112">
                <c:v>641.22199999999998</c:v>
              </c:pt>
              <c:pt idx="113">
                <c:v>645.95499999999947</c:v>
              </c:pt>
              <c:pt idx="114">
                <c:v>655.3419999999993</c:v>
              </c:pt>
              <c:pt idx="115">
                <c:v>673.42099999999948</c:v>
              </c:pt>
              <c:pt idx="116">
                <c:v>683.55699999999945</c:v>
              </c:pt>
              <c:pt idx="117">
                <c:v>695</c:v>
              </c:pt>
              <c:pt idx="118">
                <c:v>697.78900000000056</c:v>
              </c:pt>
              <c:pt idx="119">
                <c:v>710.65199999999948</c:v>
              </c:pt>
              <c:pt idx="120">
                <c:v>740.06199999999944</c:v>
              </c:pt>
              <c:pt idx="121">
                <c:v>739.61099999999999</c:v>
              </c:pt>
              <c:pt idx="122">
                <c:v>734.44799999999918</c:v>
              </c:pt>
              <c:pt idx="123">
                <c:v>728.51199999999949</c:v>
              </c:pt>
              <c:pt idx="124">
                <c:v>703.20500000000004</c:v>
              </c:pt>
              <c:pt idx="125">
                <c:v>689.93299999999931</c:v>
              </c:pt>
              <c:pt idx="126">
                <c:v>688.09900000000005</c:v>
              </c:pt>
              <c:pt idx="127">
                <c:v>695.06499999999949</c:v>
              </c:pt>
              <c:pt idx="128">
                <c:v>697.29600000000005</c:v>
              </c:pt>
              <c:pt idx="129">
                <c:v>694.904</c:v>
              </c:pt>
              <c:pt idx="130">
                <c:v>692.01900000000001</c:v>
              </c:pt>
              <c:pt idx="131">
                <c:v>690.53499999999997</c:v>
              </c:pt>
              <c:pt idx="132">
                <c:v>705.32699999999932</c:v>
              </c:pt>
              <c:pt idx="133">
                <c:v>700.95399999999938</c:v>
              </c:pt>
              <c:pt idx="134">
                <c:v>689.82499999999948</c:v>
              </c:pt>
              <c:pt idx="135">
                <c:v>668.02300000000002</c:v>
              </c:pt>
            </c:numLit>
          </c:val>
        </c:ser>
        <c:marker val="1"/>
        <c:axId val="50593792"/>
        <c:axId val="50595328"/>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18.363751817939722</c:v>
              </c:pt>
              <c:pt idx="1">
                <c:v>25.219242230736466</c:v>
              </c:pt>
              <c:pt idx="2">
                <c:v>23.4470716207706</c:v>
              </c:pt>
              <c:pt idx="3">
                <c:v>12.864659375774774</c:v>
              </c:pt>
              <c:pt idx="4">
                <c:v>15.684421534936989</c:v>
              </c:pt>
              <c:pt idx="5">
                <c:v>10.681557846506294</c:v>
              </c:pt>
              <c:pt idx="6">
                <c:v>11.914483528188503</c:v>
              </c:pt>
              <c:pt idx="7">
                <c:v>5.8919506889050215</c:v>
              </c:pt>
              <c:pt idx="8">
                <c:v>8.1377097213017429</c:v>
              </c:pt>
              <c:pt idx="9">
                <c:v>-0.48061287175225142</c:v>
              </c:pt>
              <c:pt idx="10">
                <c:v>-2.0618117531789792</c:v>
              </c:pt>
              <c:pt idx="11">
                <c:v>3.9882779793469347</c:v>
              </c:pt>
              <c:pt idx="12">
                <c:v>-8.1008583690987059</c:v>
              </c:pt>
              <c:pt idx="13">
                <c:v>-3.5243988123569241</c:v>
              </c:pt>
              <c:pt idx="14">
                <c:v>8.6840579710144716</c:v>
              </c:pt>
              <c:pt idx="15">
                <c:v>-2.0038563862244008</c:v>
              </c:pt>
              <c:pt idx="16">
                <c:v>-3.7948362502166066</c:v>
              </c:pt>
              <c:pt idx="17">
                <c:v>3.7832399022567329</c:v>
              </c:pt>
              <c:pt idx="18">
                <c:v>2.266083527846522E-3</c:v>
              </c:pt>
              <c:pt idx="19">
                <c:v>18.007761228100215</c:v>
              </c:pt>
              <c:pt idx="20">
                <c:v>15.490936068640748</c:v>
              </c:pt>
              <c:pt idx="21">
                <c:v>-6.8681917211328987</c:v>
              </c:pt>
              <c:pt idx="22">
                <c:v>14.242839433679123</c:v>
              </c:pt>
              <c:pt idx="23">
                <c:v>5.6013312219866274</c:v>
              </c:pt>
              <c:pt idx="24">
                <c:v>6.2463514302393524</c:v>
              </c:pt>
              <c:pt idx="25">
                <c:v>3.4628576798383581</c:v>
              </c:pt>
              <c:pt idx="26">
                <c:v>0.46084915724344838</c:v>
              </c:pt>
              <c:pt idx="27">
                <c:v>9.5591531755915202</c:v>
              </c:pt>
              <c:pt idx="28">
                <c:v>9.9397900370522763</c:v>
              </c:pt>
              <c:pt idx="29">
                <c:v>15.697626104540042</c:v>
              </c:pt>
              <c:pt idx="30">
                <c:v>-2.9798323136188638</c:v>
              </c:pt>
              <c:pt idx="31">
                <c:v>2.5146891699107767</c:v>
              </c:pt>
              <c:pt idx="32">
                <c:v>-3.9645854571352732</c:v>
              </c:pt>
              <c:pt idx="33">
                <c:v>2.9865294266721243</c:v>
              </c:pt>
              <c:pt idx="34">
                <c:v>0.91566723776890235</c:v>
              </c:pt>
              <c:pt idx="35">
                <c:v>7.426421999695032</c:v>
              </c:pt>
              <c:pt idx="36">
                <c:v>7.7578872740162854</c:v>
              </c:pt>
              <c:pt idx="37">
                <c:v>-0.95140781108082884</c:v>
              </c:pt>
              <c:pt idx="38">
                <c:v>10.15163742938455</c:v>
              </c:pt>
              <c:pt idx="39">
                <c:v>-12.392016004364834</c:v>
              </c:pt>
              <c:pt idx="40">
                <c:v>2.5932080417534698</c:v>
              </c:pt>
              <c:pt idx="41">
                <c:v>-7.6613675541092899E-2</c:v>
              </c:pt>
              <c:pt idx="42">
                <c:v>1.9595936003737213</c:v>
              </c:pt>
              <c:pt idx="43">
                <c:v>2.0331627237776262</c:v>
              </c:pt>
              <c:pt idx="44">
                <c:v>-5.1374145703068086</c:v>
              </c:pt>
              <c:pt idx="45">
                <c:v>8.8493062522478247</c:v>
              </c:pt>
              <c:pt idx="46">
                <c:v>2.6994397389221052</c:v>
              </c:pt>
              <c:pt idx="47">
                <c:v>-1.1994889751111859</c:v>
              </c:pt>
              <c:pt idx="48">
                <c:v>-5.934503347204628</c:v>
              </c:pt>
              <c:pt idx="49">
                <c:v>-1.8133467825130138</c:v>
              </c:pt>
              <c:pt idx="50">
                <c:v>-10.340107199321324</c:v>
              </c:pt>
              <c:pt idx="51">
                <c:v>-1.4868827360718273</c:v>
              </c:pt>
              <c:pt idx="52">
                <c:v>-2.6759438804608178</c:v>
              </c:pt>
              <c:pt idx="53">
                <c:v>-5.7049070346942727</c:v>
              </c:pt>
              <c:pt idx="54">
                <c:v>2.8794612177578172</c:v>
              </c:pt>
              <c:pt idx="55">
                <c:v>-6.0750364086086144</c:v>
              </c:pt>
              <c:pt idx="56">
                <c:v>-13.236353603016683</c:v>
              </c:pt>
              <c:pt idx="57">
                <c:v>-3.3649833055091731</c:v>
              </c:pt>
              <c:pt idx="58">
                <c:v>-12.73649020976452</c:v>
              </c:pt>
              <c:pt idx="59">
                <c:v>-15.136131797610219</c:v>
              </c:pt>
              <c:pt idx="60">
                <c:v>-3.3870149853992837</c:v>
              </c:pt>
              <c:pt idx="61">
                <c:v>2.7153864113938808</c:v>
              </c:pt>
              <c:pt idx="62">
                <c:v>-7.5479001354751274</c:v>
              </c:pt>
              <c:pt idx="63">
                <c:v>21.472974396796964</c:v>
              </c:pt>
              <c:pt idx="64">
                <c:v>-0.22502461206693747</c:v>
              </c:pt>
              <c:pt idx="65">
                <c:v>10.466268580866478</c:v>
              </c:pt>
              <c:pt idx="66">
                <c:v>12.996815924829107</c:v>
              </c:pt>
              <c:pt idx="67">
                <c:v>6.1923162117594766</c:v>
              </c:pt>
              <c:pt idx="68">
                <c:v>16.418147768630085</c:v>
              </c:pt>
              <c:pt idx="69">
                <c:v>18.774856484730691</c:v>
              </c:pt>
              <c:pt idx="70">
                <c:v>24.835817125536771</c:v>
              </c:pt>
              <c:pt idx="71">
                <c:v>37.141647855530422</c:v>
              </c:pt>
              <c:pt idx="72">
                <c:v>27.296749438934299</c:v>
              </c:pt>
              <c:pt idx="73">
                <c:v>37.696906326006413</c:v>
              </c:pt>
              <c:pt idx="74">
                <c:v>52.915590910148161</c:v>
              </c:pt>
              <c:pt idx="75">
                <c:v>26.229508196721298</c:v>
              </c:pt>
              <c:pt idx="76">
                <c:v>21.848423624489023</c:v>
              </c:pt>
              <c:pt idx="77">
                <c:v>21.52320927450889</c:v>
              </c:pt>
              <c:pt idx="78">
                <c:v>18.546543706155891</c:v>
              </c:pt>
              <c:pt idx="79">
                <c:v>17.572484761397078</c:v>
              </c:pt>
              <c:pt idx="80">
                <c:v>10.154032931178406</c:v>
              </c:pt>
              <c:pt idx="81">
                <c:v>-0.78937001909032967</c:v>
              </c:pt>
              <c:pt idx="82">
                <c:v>3.1986106193198061</c:v>
              </c:pt>
              <c:pt idx="83">
                <c:v>-1.5184247885932978</c:v>
              </c:pt>
              <c:pt idx="84">
                <c:v>-1.0478573662809021</c:v>
              </c:pt>
              <c:pt idx="85">
                <c:v>-9.2394803308186297</c:v>
              </c:pt>
              <c:pt idx="86">
                <c:v>-2.0717034513180077</c:v>
              </c:pt>
              <c:pt idx="87">
                <c:v>-7.4967360681646484</c:v>
              </c:pt>
              <c:pt idx="88">
                <c:v>-7.2590907338140598</c:v>
              </c:pt>
              <c:pt idx="89">
                <c:v>-12.763339705854515</c:v>
              </c:pt>
              <c:pt idx="90">
                <c:v>-13.848071808510621</c:v>
              </c:pt>
              <c:pt idx="91">
                <c:v>-0.52435490547813068</c:v>
              </c:pt>
              <c:pt idx="92">
                <c:v>-5.4142672140633108</c:v>
              </c:pt>
              <c:pt idx="93">
                <c:v>-13.290878270032513</c:v>
              </c:pt>
              <c:pt idx="94">
                <c:v>-6.4587281877001654</c:v>
              </c:pt>
              <c:pt idx="95">
                <c:v>-0.81061318291028028</c:v>
              </c:pt>
              <c:pt idx="96">
                <c:v>-9.0923459344511954</c:v>
              </c:pt>
              <c:pt idx="97">
                <c:v>-8.3994179701709708</c:v>
              </c:pt>
              <c:pt idx="98">
                <c:v>-15.211009459312519</c:v>
              </c:pt>
              <c:pt idx="99">
                <c:v>-14.617070271876397</c:v>
              </c:pt>
              <c:pt idx="100">
                <c:v>4.9562379160516423</c:v>
              </c:pt>
              <c:pt idx="101">
                <c:v>4.6888561013712859</c:v>
              </c:pt>
              <c:pt idx="102">
                <c:v>6.1857261378764665</c:v>
              </c:pt>
              <c:pt idx="103">
                <c:v>6.6048391891088576</c:v>
              </c:pt>
              <c:pt idx="104">
                <c:v>17.195875087392231</c:v>
              </c:pt>
              <c:pt idx="105">
                <c:v>22.427700870055276</c:v>
              </c:pt>
              <c:pt idx="106">
                <c:v>20.015370910551766</c:v>
              </c:pt>
              <c:pt idx="107">
                <c:v>35.198095920129873</c:v>
              </c:pt>
              <c:pt idx="108">
                <c:v>19.883355197648161</c:v>
              </c:pt>
              <c:pt idx="109">
                <c:v>19.590167189547671</c:v>
              </c:pt>
              <c:pt idx="110">
                <c:v>19.859676119293631</c:v>
              </c:pt>
              <c:pt idx="111">
                <c:v>15.188028797007203</c:v>
              </c:pt>
              <c:pt idx="112">
                <c:v>12.577993463404978</c:v>
              </c:pt>
              <c:pt idx="113">
                <c:v>16.406557648863167</c:v>
              </c:pt>
              <c:pt idx="114">
                <c:v>12.959026074316371</c:v>
              </c:pt>
              <c:pt idx="115">
                <c:v>12.35036062160755</c:v>
              </c:pt>
              <c:pt idx="116">
                <c:v>-7.0517759936367552</c:v>
              </c:pt>
              <c:pt idx="117">
                <c:v>8.9624812981931363</c:v>
              </c:pt>
              <c:pt idx="118">
                <c:v>1.6897103769465862</c:v>
              </c:pt>
              <c:pt idx="119">
                <c:v>-15.566772605471435</c:v>
              </c:pt>
              <c:pt idx="120">
                <c:v>-1.7508470777465761</c:v>
              </c:pt>
              <c:pt idx="121">
                <c:v>-5.1736733745101953</c:v>
              </c:pt>
              <c:pt idx="122">
                <c:v>-2.9574042091427342</c:v>
              </c:pt>
              <c:pt idx="123">
                <c:v>9.5015105740181127</c:v>
              </c:pt>
              <c:pt idx="124">
                <c:v>-3.9922582915456992</c:v>
              </c:pt>
              <c:pt idx="125">
                <c:v>-6.3705154455621784</c:v>
              </c:pt>
              <c:pt idx="126">
                <c:v>1.2579021024015979</c:v>
              </c:pt>
              <c:pt idx="127">
                <c:v>-3.9377895433487677</c:v>
              </c:pt>
              <c:pt idx="128">
                <c:v>7.2043643365245815</c:v>
              </c:pt>
              <c:pt idx="129">
                <c:v>4.6856433682765042</c:v>
              </c:pt>
              <c:pt idx="130">
                <c:v>-2.083840219833677</c:v>
              </c:pt>
              <c:pt idx="131">
                <c:v>6.6554727286146687</c:v>
              </c:pt>
              <c:pt idx="132">
                <c:v>-0.40659679821795114</c:v>
              </c:pt>
              <c:pt idx="133">
                <c:v>2.9433394032777582</c:v>
              </c:pt>
              <c:pt idx="134">
                <c:v>-11.692443380476892</c:v>
              </c:pt>
              <c:pt idx="135">
                <c:v>-9.2788660504897198</c:v>
              </c:pt>
            </c:numLit>
          </c:val>
        </c:ser>
        <c:marker val="1"/>
        <c:axId val="50596864"/>
        <c:axId val="50615040"/>
      </c:lineChart>
      <c:catAx>
        <c:axId val="505937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95328"/>
        <c:crosses val="autoZero"/>
        <c:auto val="1"/>
        <c:lblAlgn val="ctr"/>
        <c:lblOffset val="100"/>
        <c:tickLblSkip val="1"/>
        <c:tickMarkSkip val="1"/>
      </c:catAx>
      <c:valAx>
        <c:axId val="50595328"/>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93792"/>
        <c:crosses val="autoZero"/>
        <c:crossBetween val="between"/>
        <c:majorUnit val="100"/>
        <c:minorUnit val="100"/>
      </c:valAx>
      <c:catAx>
        <c:axId val="50596864"/>
        <c:scaling>
          <c:orientation val="minMax"/>
        </c:scaling>
        <c:delete val="1"/>
        <c:axPos val="b"/>
        <c:numFmt formatCode="0.0" sourceLinked="1"/>
        <c:tickLblPos val="none"/>
        <c:crossAx val="50615040"/>
        <c:crosses val="autoZero"/>
        <c:auto val="1"/>
        <c:lblAlgn val="ctr"/>
        <c:lblOffset val="100"/>
      </c:catAx>
      <c:valAx>
        <c:axId val="50615040"/>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0596864"/>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135"/>
                  <c:y val="0.15864209281532243"/>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-12</c:v>
              </c:pt>
              <c:pt idx="1">
                <c:v>-12</c:v>
              </c:pt>
              <c:pt idx="2">
                <c:v>-12.03623989465834</c:v>
              </c:pt>
              <c:pt idx="3">
                <c:v>-13.702906561325008</c:v>
              </c:pt>
              <c:pt idx="4">
                <c:v>-14.369573227991674</c:v>
              </c:pt>
              <c:pt idx="5">
                <c:v>-13.369573227991674</c:v>
              </c:pt>
              <c:pt idx="6">
                <c:v>-12.03623989465834</c:v>
              </c:pt>
              <c:pt idx="7">
                <c:v>-12.369573227991674</c:v>
              </c:pt>
              <c:pt idx="8">
                <c:v>-12.369573227991674</c:v>
              </c:pt>
              <c:pt idx="9">
                <c:v>-12.03623989465834</c:v>
              </c:pt>
              <c:pt idx="10">
                <c:v>-12.702906561325008</c:v>
              </c:pt>
              <c:pt idx="11">
                <c:v>-12.702906561325008</c:v>
              </c:pt>
              <c:pt idx="12">
                <c:v>-13.03623989465834</c:v>
              </c:pt>
              <c:pt idx="13">
                <c:v>-11.369573227991674</c:v>
              </c:pt>
              <c:pt idx="14">
                <c:v>-11.369573227991674</c:v>
              </c:pt>
              <c:pt idx="15">
                <c:v>-11.03623989465834</c:v>
              </c:pt>
              <c:pt idx="16">
                <c:v>-11.03623989465834</c:v>
              </c:pt>
              <c:pt idx="17">
                <c:v>-11.03623989465834</c:v>
              </c:pt>
              <c:pt idx="18">
                <c:v>-11.702906561325008</c:v>
              </c:pt>
              <c:pt idx="19">
                <c:v>-12.03623989465834</c:v>
              </c:pt>
              <c:pt idx="20">
                <c:v>-12.702906561325008</c:v>
              </c:pt>
              <c:pt idx="21">
                <c:v>-13.369573227991674</c:v>
              </c:pt>
              <c:pt idx="22">
                <c:v>-13.369573227991674</c:v>
              </c:pt>
              <c:pt idx="23">
                <c:v>-13.03623989465834</c:v>
              </c:pt>
              <c:pt idx="24">
                <c:v>-10.702906561325008</c:v>
              </c:pt>
              <c:pt idx="25">
                <c:v>-12.03623989465834</c:v>
              </c:pt>
              <c:pt idx="26">
                <c:v>-12.03623989465834</c:v>
              </c:pt>
              <c:pt idx="27">
                <c:v>-13.369573227991674</c:v>
              </c:pt>
              <c:pt idx="28">
                <c:v>-11.369573227991674</c:v>
              </c:pt>
              <c:pt idx="29">
                <c:v>-11.369573227991674</c:v>
              </c:pt>
              <c:pt idx="30">
                <c:v>-11.03623989465834</c:v>
              </c:pt>
              <c:pt idx="31">
                <c:v>-11.369573227991674</c:v>
              </c:pt>
              <c:pt idx="32">
                <c:v>-12.03623989465834</c:v>
              </c:pt>
              <c:pt idx="33">
                <c:v>-12.03623989465834</c:v>
              </c:pt>
              <c:pt idx="34">
                <c:v>-12.702906561325008</c:v>
              </c:pt>
              <c:pt idx="35">
                <c:v>-12.369573227991674</c:v>
              </c:pt>
              <c:pt idx="36">
                <c:v>-13.702906561325008</c:v>
              </c:pt>
              <c:pt idx="37">
                <c:v>-12.702906561325008</c:v>
              </c:pt>
              <c:pt idx="38">
                <c:v>-10.369573227991674</c:v>
              </c:pt>
              <c:pt idx="39">
                <c:v>-8.7029065613250047</c:v>
              </c:pt>
              <c:pt idx="40">
                <c:v>-8.0362398946583422</c:v>
              </c:pt>
              <c:pt idx="41">
                <c:v>-6.0362398946583413</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-6.0362398946583413</c:v>
              </c:pt>
              <c:pt idx="50">
                <c:v>-4.702906561324995</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-5.0362398946583413</c:v>
              </c:pt>
              <c:pt idx="67">
                <c:v>-6.0362398946583413</c:v>
              </c:pt>
              <c:pt idx="68">
                <c:v>-7.702906561324995</c:v>
              </c:pt>
              <c:pt idx="69">
                <c:v>-11.03623989465834</c:v>
              </c:pt>
              <c:pt idx="70">
                <c:v>-17.036239894658326</c:v>
              </c:pt>
              <c:pt idx="71">
                <c:v>-22.369573227991662</c:v>
              </c:pt>
              <c:pt idx="72">
                <c:v>-23.702906561324973</c:v>
              </c:pt>
              <c:pt idx="73">
                <c:v>-22.702906561324973</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-8.3064344963666876</c:v>
              </c:pt>
              <c:pt idx="85">
                <c:v>-8.3235405485333409</c:v>
              </c:pt>
              <c:pt idx="86">
                <c:v>-6.3326816739000007</c:v>
              </c:pt>
              <c:pt idx="87">
                <c:v>-6.2949212096999938</c:v>
              </c:pt>
              <c:pt idx="88">
                <c:v>-6.2755273095333379</c:v>
              </c:pt>
              <c:pt idx="89">
                <c:v>-6.5103645946333391</c:v>
              </c:pt>
              <c:pt idx="90">
                <c:v>-5.1938232901000001</c:v>
              </c:pt>
              <c:pt idx="91">
                <c:v>-4.7873935623000001</c:v>
              </c:pt>
              <c:pt idx="92">
                <c:v>-4.0098833972666714</c:v>
              </c:pt>
              <c:pt idx="93">
                <c:v>-5.0275974541333328</c:v>
              </c:pt>
              <c:pt idx="94">
                <c:v>-4.3700699850333438</c:v>
              </c:pt>
              <c:pt idx="95">
                <c:v>-5.5547231414666713</c:v>
              </c:pt>
              <c:pt idx="96">
                <c:v>-4.6521763955999953</c:v>
              </c:pt>
              <c:pt idx="97">
                <c:v>-5.2662678532666707</c:v>
              </c:pt>
              <c:pt idx="98">
                <c:v>-5.1724659387666669</c:v>
              </c:pt>
              <c:pt idx="99">
                <c:v>-4.4171584549666694</c:v>
              </c:pt>
              <c:pt idx="100">
                <c:v>-3.283732511033338</c:v>
              </c:pt>
              <c:pt idx="101">
                <c:v>-3.0329619842666644</c:v>
              </c:pt>
              <c:pt idx="102">
                <c:v>-5.3356642926000024</c:v>
              </c:pt>
              <c:pt idx="103">
                <c:v>-7.0659976844666694</c:v>
              </c:pt>
              <c:pt idx="104">
                <c:v>-8.3537023571333489</c:v>
              </c:pt>
              <c:pt idx="105">
                <c:v>-9.0961019475000011</c:v>
              </c:pt>
              <c:pt idx="106">
                <c:v>-11.184360892333331</c:v>
              </c:pt>
              <c:pt idx="107">
                <c:v>-12.811830500766678</c:v>
              </c:pt>
              <c:pt idx="108">
                <c:v>-13.761503702166669</c:v>
              </c:pt>
              <c:pt idx="109">
                <c:v>-14.197459116766677</c:v>
              </c:pt>
              <c:pt idx="110">
                <c:v>-14.740062723366668</c:v>
              </c:pt>
              <c:pt idx="111">
                <c:v>-14.218077882833319</c:v>
              </c:pt>
              <c:pt idx="112">
                <c:v>-13.3916688737</c:v>
              </c:pt>
              <c:pt idx="113">
                <c:v>-12.527311916833323</c:v>
              </c:pt>
              <c:pt idx="114">
                <c:v>-12.699042278233344</c:v>
              </c:pt>
              <c:pt idx="115">
                <c:v>-12.586290226333332</c:v>
              </c:pt>
              <c:pt idx="116">
                <c:v>-12.849435307366681</c:v>
              </c:pt>
              <c:pt idx="117">
                <c:v>-14.166917853500006</c:v>
              </c:pt>
              <c:pt idx="118">
                <c:v>-15.810042955800009</c:v>
              </c:pt>
              <c:pt idx="119">
                <c:v>-17.051335558999988</c:v>
              </c:pt>
              <c:pt idx="120">
                <c:v>-15.90324298026667</c:v>
              </c:pt>
              <c:pt idx="121">
                <c:v>-14.437682153100004</c:v>
              </c:pt>
              <c:pt idx="122">
                <c:v>-12.704199960866667</c:v>
              </c:pt>
              <c:pt idx="123">
                <c:v>-11.733459325233333</c:v>
              </c:pt>
              <c:pt idx="124">
                <c:v>-11.179604994966677</c:v>
              </c:pt>
              <c:pt idx="125">
                <c:v>-10.0295557677</c:v>
              </c:pt>
              <c:pt idx="126">
                <c:v>-9.2522993223000007</c:v>
              </c:pt>
              <c:pt idx="127">
                <c:v>-8.4027187184666747</c:v>
              </c:pt>
              <c:pt idx="128">
                <c:v>-8.3579106861333354</c:v>
              </c:pt>
              <c:pt idx="129">
                <c:v>-8.3693327617333342</c:v>
              </c:pt>
              <c:pt idx="130">
                <c:v>-7.7938516174666681</c:v>
              </c:pt>
              <c:pt idx="131">
                <c:v>-8.1068393295000067</c:v>
              </c:pt>
              <c:pt idx="132">
                <c:v>-5.6671867769333257</c:v>
              </c:pt>
              <c:pt idx="133">
                <c:v>-4.1809470567666667</c:v>
              </c:pt>
              <c:pt idx="134">
                <c:v>-1.5317881861</c:v>
              </c:pt>
              <c:pt idx="135">
                <c:v>-1.6093574276333347</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-33.332057423509816</c:v>
              </c:pt>
              <c:pt idx="1">
                <c:v>-30.867700517265966</c:v>
              </c:pt>
              <c:pt idx="2">
                <c:v>-31.759629936916877</c:v>
              </c:pt>
              <c:pt idx="3">
                <c:v>-29.633742685385176</c:v>
              </c:pt>
              <c:pt idx="4">
                <c:v>-28.63578983028507</c:v>
              </c:pt>
              <c:pt idx="5">
                <c:v>-29.052229972211776</c:v>
              </c:pt>
              <c:pt idx="6">
                <c:v>-27.784800083230927</c:v>
              </c:pt>
              <c:pt idx="7">
                <c:v>-27.230257286147062</c:v>
              </c:pt>
              <c:pt idx="8">
                <c:v>-25.089063613964829</c:v>
              </c:pt>
              <c:pt idx="9">
                <c:v>-23.133737376630013</c:v>
              </c:pt>
              <c:pt idx="10">
                <c:v>-21.411690588807982</c:v>
              </c:pt>
              <c:pt idx="11">
                <c:v>-20.560950325398107</c:v>
              </c:pt>
              <c:pt idx="12">
                <c:v>-19.820463167945242</c:v>
              </c:pt>
              <c:pt idx="13">
                <c:v>-18.927872743646027</c:v>
              </c:pt>
              <c:pt idx="14">
                <c:v>-17.642564707481128</c:v>
              </c:pt>
              <c:pt idx="15">
                <c:v>-17.828200552355195</c:v>
              </c:pt>
              <c:pt idx="16">
                <c:v>-17.276442646889027</c:v>
              </c:pt>
              <c:pt idx="17">
                <c:v>-16.151892068508161</c:v>
              </c:pt>
              <c:pt idx="18">
                <c:v>-16.020647071210689</c:v>
              </c:pt>
              <c:pt idx="19">
                <c:v>-15.476386879949324</c:v>
              </c:pt>
              <c:pt idx="20">
                <c:v>-15.724052229379273</c:v>
              </c:pt>
              <c:pt idx="21">
                <c:v>-16.235805163550982</c:v>
              </c:pt>
              <c:pt idx="22">
                <c:v>-16.84889854355815</c:v>
              </c:pt>
              <c:pt idx="23">
                <c:v>-16.279039458526697</c:v>
              </c:pt>
              <c:pt idx="24">
                <c:v>-14.24705472450475</c:v>
              </c:pt>
              <c:pt idx="25">
                <c:v>-14.673278617210903</c:v>
              </c:pt>
              <c:pt idx="26">
                <c:v>-15.203241631559685</c:v>
              </c:pt>
              <c:pt idx="27">
                <c:v>-14.802140209969268</c:v>
              </c:pt>
              <c:pt idx="28">
                <c:v>-14.505603992416594</c:v>
              </c:pt>
              <c:pt idx="29">
                <c:v>-14.695985838890406</c:v>
              </c:pt>
              <c:pt idx="30">
                <c:v>-14.216517781472648</c:v>
              </c:pt>
              <c:pt idx="31">
                <c:v>-14.301705701417168</c:v>
              </c:pt>
              <c:pt idx="32">
                <c:v>-15.228910234630668</c:v>
              </c:pt>
              <c:pt idx="33">
                <c:v>-15.586976345199297</c:v>
              </c:pt>
              <c:pt idx="34">
                <c:v>-17.427016141671057</c:v>
              </c:pt>
              <c:pt idx="35">
                <c:v>-17.743840942724177</c:v>
              </c:pt>
              <c:pt idx="36">
                <c:v>-20.3690981037638</c:v>
              </c:pt>
              <c:pt idx="37">
                <c:v>-17.993916727977652</c:v>
              </c:pt>
              <c:pt idx="38">
                <c:v>-18.898593427728329</c:v>
              </c:pt>
              <c:pt idx="39">
                <c:v>-19.11521307108903</c:v>
              </c:pt>
              <c:pt idx="40">
                <c:v>-22.132249587009305</c:v>
              </c:pt>
              <c:pt idx="41">
                <c:v>-22.118818050502437</c:v>
              </c:pt>
              <c:pt idx="42">
                <c:v>-22.149899861623652</c:v>
              </c:pt>
              <c:pt idx="43">
                <c:v>-21.762498441146946</c:v>
              </c:pt>
              <c:pt idx="44">
                <c:v>-21.256499443831913</c:v>
              </c:pt>
              <c:pt idx="45">
                <c:v>-21.247341133902626</c:v>
              </c:pt>
              <c:pt idx="46">
                <c:v>-19.052820948376478</c:v>
              </c:pt>
              <c:pt idx="47">
                <c:v>-17.978426334776135</c:v>
              </c:pt>
              <c:pt idx="48">
                <c:v>-15.096928564615368</c:v>
              </c:pt>
              <c:pt idx="49">
                <c:v>-14.606982538568149</c:v>
              </c:pt>
              <c:pt idx="50">
                <c:v>-12.499007678409901</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-13.727603705757366</c:v>
              </c:pt>
              <c:pt idx="59">
                <c:v>-13.186016117135454</c:v>
              </c:pt>
              <c:pt idx="60">
                <c:v>-12.271719495511251</c:v>
              </c:pt>
              <c:pt idx="61">
                <c:v>-8.208502726523216</c:v>
              </c:pt>
              <c:pt idx="62">
                <c:v>-7.6993858100973274</c:v>
              </c:pt>
              <c:pt idx="63">
                <c:v>-7.8655241323355378</c:v>
              </c:pt>
              <c:pt idx="64">
                <c:v>-9.1358469312769746</c:v>
              </c:pt>
              <c:pt idx="65">
                <c:v>-10.061534599473436</c:v>
              </c:pt>
              <c:pt idx="66">
                <c:v>-11.421579285535193</c:v>
              </c:pt>
              <c:pt idx="67">
                <c:v>-12.583306925885697</c:v>
              </c:pt>
              <c:pt idx="68">
                <c:v>-13.481874156753753</c:v>
              </c:pt>
              <c:pt idx="69">
                <c:v>-13.894807867914421</c:v>
              </c:pt>
              <c:pt idx="70">
                <c:v>-15.276810245310317</c:v>
              </c:pt>
              <c:pt idx="71">
                <c:v>-17.39400352337659</c:v>
              </c:pt>
              <c:pt idx="72">
                <c:v>-20.787391222473023</c:v>
              </c:pt>
              <c:pt idx="73">
                <c:v>-21.891412499111414</c:v>
              </c:pt>
              <c:pt idx="74">
                <c:v>-23.26712833404552</c:v>
              </c:pt>
              <c:pt idx="75">
                <c:v>-24.669686302883349</c:v>
              </c:pt>
              <c:pt idx="76">
                <c:v>-22.651534549854635</c:v>
              </c:pt>
              <c:pt idx="77">
                <c:v>-20.152287121823715</c:v>
              </c:pt>
              <c:pt idx="78">
                <c:v>-17.875532934583909</c:v>
              </c:pt>
              <c:pt idx="79">
                <c:v>-17.945485653210252</c:v>
              </c:pt>
              <c:pt idx="80">
                <c:v>-18.39416004791277</c:v>
              </c:pt>
              <c:pt idx="81">
                <c:v>-17.591918638664431</c:v>
              </c:pt>
              <c:pt idx="82">
                <c:v>-18.771396976402301</c:v>
              </c:pt>
              <c:pt idx="83">
                <c:v>-19.739598772070561</c:v>
              </c:pt>
              <c:pt idx="84">
                <c:v>-21.429006122832376</c:v>
              </c:pt>
              <c:pt idx="85">
                <c:v>-22.954461750306724</c:v>
              </c:pt>
              <c:pt idx="86">
                <c:v>-23.196515489106233</c:v>
              </c:pt>
              <c:pt idx="87">
                <c:v>-21.245392885754345</c:v>
              </c:pt>
              <c:pt idx="88">
                <c:v>-20.666204162115093</c:v>
              </c:pt>
              <c:pt idx="89">
                <c:v>-22.242192362930719</c:v>
              </c:pt>
              <c:pt idx="90">
                <c:v>-23.534410438560329</c:v>
              </c:pt>
              <c:pt idx="91">
                <c:v>-26.452453040873845</c:v>
              </c:pt>
              <c:pt idx="92">
                <c:v>-26.133447841349774</c:v>
              </c:pt>
              <c:pt idx="93">
                <c:v>-29.2880512114297</c:v>
              </c:pt>
              <c:pt idx="94">
                <c:v>-28.251499184198565</c:v>
              </c:pt>
              <c:pt idx="95">
                <c:v>-29.847496887769026</c:v>
              </c:pt>
              <c:pt idx="96">
                <c:v>-29.37133504240747</c:v>
              </c:pt>
              <c:pt idx="97">
                <c:v>-31.673776992095625</c:v>
              </c:pt>
              <c:pt idx="98">
                <c:v>-33.814314194653591</c:v>
              </c:pt>
              <c:pt idx="99">
                <c:v>-38.132815571575989</c:v>
              </c:pt>
              <c:pt idx="100">
                <c:v>-40.417563332975163</c:v>
              </c:pt>
              <c:pt idx="101">
                <c:v>-42.872140104304151</c:v>
              </c:pt>
              <c:pt idx="102">
                <c:v>-43.461724852144322</c:v>
              </c:pt>
              <c:pt idx="103">
                <c:v>-45.920169777374255</c:v>
              </c:pt>
              <c:pt idx="104">
                <c:v>-48.013800946667921</c:v>
              </c:pt>
              <c:pt idx="105">
                <c:v>-49.065473629636905</c:v>
              </c:pt>
              <c:pt idx="106">
                <c:v>-50.837912302840913</c:v>
              </c:pt>
              <c:pt idx="107">
                <c:v>-51.845359492204146</c:v>
              </c:pt>
              <c:pt idx="108">
                <c:v>-54.940008977748924</c:v>
              </c:pt>
              <c:pt idx="109">
                <c:v>-56.045843858406329</c:v>
              </c:pt>
              <c:pt idx="110">
                <c:v>-57.046976232824363</c:v>
              </c:pt>
              <c:pt idx="111">
                <c:v>-57.210757550175593</c:v>
              </c:pt>
              <c:pt idx="112">
                <c:v>-58.264640564771327</c:v>
              </c:pt>
              <c:pt idx="113">
                <c:v>-58.921107709531981</c:v>
              </c:pt>
              <c:pt idx="114">
                <c:v>-59.326911864884615</c:v>
              </c:pt>
              <c:pt idx="115">
                <c:v>-57.493669078474881</c:v>
              </c:pt>
              <c:pt idx="116">
                <c:v>-57.543537193573137</c:v>
              </c:pt>
              <c:pt idx="117">
                <c:v>-57.139460054147392</c:v>
              </c:pt>
              <c:pt idx="118">
                <c:v>-57.327169255869244</c:v>
              </c:pt>
              <c:pt idx="119">
                <c:v>-54.845754292229813</c:v>
              </c:pt>
              <c:pt idx="120">
                <c:v>-53.377993368319146</c:v>
              </c:pt>
              <c:pt idx="121">
                <c:v>-51.566224826934182</c:v>
              </c:pt>
              <c:pt idx="122">
                <c:v>-51.171684327721579</c:v>
              </c:pt>
              <c:pt idx="123">
                <c:v>-49.402256708241275</c:v>
              </c:pt>
              <c:pt idx="124">
                <c:v>-48.210160221074361</c:v>
              </c:pt>
              <c:pt idx="125">
                <c:v>-46.876261629867471</c:v>
              </c:pt>
              <c:pt idx="126">
                <c:v>-46.977024275215157</c:v>
              </c:pt>
              <c:pt idx="127">
                <c:v>-43.818725398791813</c:v>
              </c:pt>
              <c:pt idx="128">
                <c:v>-39.289903550746651</c:v>
              </c:pt>
              <c:pt idx="129">
                <c:v>-33.148015043305335</c:v>
              </c:pt>
              <c:pt idx="130">
                <c:v>-30.10364310785609</c:v>
              </c:pt>
              <c:pt idx="131">
                <c:v>-29.166763320807448</c:v>
              </c:pt>
              <c:pt idx="132">
                <c:v>-27.558031884404475</c:v>
              </c:pt>
              <c:pt idx="133">
                <c:v>-27.309360418029357</c:v>
              </c:pt>
              <c:pt idx="134">
                <c:v>-26.876558363708654</c:v>
              </c:pt>
              <c:pt idx="135">
                <c:v>-29.461948417342711</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-10.705003779465386</c:v>
              </c:pt>
              <c:pt idx="1">
                <c:v>-10.310131984593591</c:v>
              </c:pt>
              <c:pt idx="2">
                <c:v>-10.748593523055115</c:v>
              </c:pt>
              <c:pt idx="3">
                <c:v>-11.887055061516667</c:v>
              </c:pt>
              <c:pt idx="4">
                <c:v>-15.353721728183332</c:v>
              </c:pt>
              <c:pt idx="5">
                <c:v>-17.120388394850018</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-7.9537217281833392</c:v>
              </c:pt>
              <c:pt idx="24">
                <c:v>-6.2870550615166669</c:v>
              </c:pt>
              <c:pt idx="25">
                <c:v>-6.1870550615166655</c:v>
              </c:pt>
              <c:pt idx="26">
                <c:v>-6.6870550615166655</c:v>
              </c:pt>
              <c:pt idx="27">
                <c:v>-8.087055061516665</c:v>
              </c:pt>
              <c:pt idx="28">
                <c:v>-9.2870550615166589</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-3.753721728183339</c:v>
              </c:pt>
              <c:pt idx="44">
                <c:v>-4.4537217281833401</c:v>
              </c:pt>
              <c:pt idx="45">
                <c:v>-3.8537217281833378</c:v>
              </c:pt>
              <c:pt idx="46">
                <c:v>-4.1537217281833385</c:v>
              </c:pt>
              <c:pt idx="47">
                <c:v>-4.053721728183338</c:v>
              </c:pt>
              <c:pt idx="48">
                <c:v>-5.4203883948500033</c:v>
              </c:pt>
              <c:pt idx="49">
                <c:v>-4.7870550615166669</c:v>
              </c:pt>
              <c:pt idx="50">
                <c:v>-2.887055061516667</c:v>
              </c:pt>
              <c:pt idx="51">
                <c:v>-1.6870550615166693</c:v>
              </c:pt>
              <c:pt idx="52">
                <c:v>-0.98705506151666655</c:v>
              </c:pt>
              <c:pt idx="53">
                <c:v>-1.7870550615166685</c:v>
              </c:pt>
              <c:pt idx="54">
                <c:v>-3.887055061516667</c:v>
              </c:pt>
              <c:pt idx="55">
                <c:v>-4.553721728183338</c:v>
              </c:pt>
              <c:pt idx="56">
                <c:v>-4.753721728183339</c:v>
              </c:pt>
              <c:pt idx="57">
                <c:v>-2.6870550615166682</c:v>
              </c:pt>
              <c:pt idx="58">
                <c:v>-2.3537217281833378</c:v>
              </c:pt>
              <c:pt idx="59">
                <c:v>-3.62038839485</c:v>
              </c:pt>
              <c:pt idx="60">
                <c:v>-4.553721728183338</c:v>
              </c:pt>
              <c:pt idx="61">
                <c:v>-5.2203883948500014</c:v>
              </c:pt>
              <c:pt idx="62">
                <c:v>-3.8203883948499997</c:v>
              </c:pt>
              <c:pt idx="63">
                <c:v>-3.9537217281833374</c:v>
              </c:pt>
              <c:pt idx="64">
                <c:v>-2.6537217281833385</c:v>
              </c:pt>
              <c:pt idx="65">
                <c:v>-3.253721728183339</c:v>
              </c:pt>
              <c:pt idx="66">
                <c:v>-4.1870550615166655</c:v>
              </c:pt>
              <c:pt idx="67">
                <c:v>-6.253721728183339</c:v>
              </c:pt>
              <c:pt idx="68">
                <c:v>-7.053721728183338</c:v>
              </c:pt>
              <c:pt idx="69">
                <c:v>-7.1870550615166655</c:v>
              </c:pt>
              <c:pt idx="70">
                <c:v>-8.587055061516665</c:v>
              </c:pt>
              <c:pt idx="71">
                <c:v>-12.287055061516668</c:v>
              </c:pt>
              <c:pt idx="72">
                <c:v>-15.720388394849998</c:v>
              </c:pt>
              <c:pt idx="73">
                <c:v>-18.253721728183329</c:v>
              </c:pt>
              <c:pt idx="74">
                <c:v>-17.787055061516682</c:v>
              </c:pt>
              <c:pt idx="75">
                <c:v>-16.187055061516695</c:v>
              </c:pt>
              <c:pt idx="76">
                <c:v>-14.60540170571111</c:v>
              </c:pt>
              <c:pt idx="77">
                <c:v>-12.731315579672218</c:v>
              </c:pt>
              <c:pt idx="78">
                <c:v>-12.050199364766678</c:v>
              </c:pt>
              <c:pt idx="79">
                <c:v>-11.391627029966672</c:v>
              </c:pt>
              <c:pt idx="80">
                <c:v>-10.059111116166672</c:v>
              </c:pt>
              <c:pt idx="81">
                <c:v>-8.9660504117000048</c:v>
              </c:pt>
              <c:pt idx="82">
                <c:v>-8.9450386707666727</c:v>
              </c:pt>
              <c:pt idx="83">
                <c:v>-10.095267186033333</c:v>
              </c:pt>
              <c:pt idx="84">
                <c:v>-12.518904015266672</c:v>
              </c:pt>
              <c:pt idx="85">
                <c:v>-12.155479102266678</c:v>
              </c:pt>
              <c:pt idx="86">
                <c:v>-11.071014587933334</c:v>
              </c:pt>
              <c:pt idx="87">
                <c:v>-9.7130664543333349</c:v>
              </c:pt>
              <c:pt idx="88">
                <c:v>-10.61534500466667</c:v>
              </c:pt>
              <c:pt idx="89">
                <c:v>-10.936596493100009</c:v>
              </c:pt>
              <c:pt idx="90">
                <c:v>-11.416954970533332</c:v>
              </c:pt>
              <c:pt idx="91">
                <c:v>-10.936925388933323</c:v>
              </c:pt>
              <c:pt idx="92">
                <c:v>-11.255283854366677</c:v>
              </c:pt>
              <c:pt idx="93">
                <c:v>-11.719465100599999</c:v>
              </c:pt>
              <c:pt idx="94">
                <c:v>-12.189714175400002</c:v>
              </c:pt>
              <c:pt idx="95">
                <c:v>-13.549637422</c:v>
              </c:pt>
              <c:pt idx="96">
                <c:v>-13.120823367633323</c:v>
              </c:pt>
              <c:pt idx="97">
                <c:v>-13.390757168266672</c:v>
              </c:pt>
              <c:pt idx="98">
                <c:v>-11.487290535533342</c:v>
              </c:pt>
              <c:pt idx="99">
                <c:v>-12.0640296245</c:v>
              </c:pt>
              <c:pt idx="100">
                <c:v>-13.557469730833336</c:v>
              </c:pt>
              <c:pt idx="101">
                <c:v>-17.216608966500001</c:v>
              </c:pt>
              <c:pt idx="102">
                <c:v>-18.424406635533295</c:v>
              </c:pt>
              <c:pt idx="103">
                <c:v>-18.183113740299987</c:v>
              </c:pt>
              <c:pt idx="104">
                <c:v>-18.791166984466667</c:v>
              </c:pt>
              <c:pt idx="105">
                <c:v>-21.055668506066663</c:v>
              </c:pt>
              <c:pt idx="106">
                <c:v>-23.714361851899998</c:v>
              </c:pt>
              <c:pt idx="107">
                <c:v>-25.889412779733295</c:v>
              </c:pt>
              <c:pt idx="108">
                <c:v>-27.530892989600005</c:v>
              </c:pt>
              <c:pt idx="109">
                <c:v>-26.887315113766665</c:v>
              </c:pt>
              <c:pt idx="110">
                <c:v>-26.389382366499987</c:v>
              </c:pt>
              <c:pt idx="111">
                <c:v>-25.873732931333283</c:v>
              </c:pt>
              <c:pt idx="112">
                <c:v>-26.814547250433314</c:v>
              </c:pt>
              <c:pt idx="113">
                <c:v>-25.964109469233314</c:v>
              </c:pt>
              <c:pt idx="114">
                <c:v>-24.581191314699996</c:v>
              </c:pt>
              <c:pt idx="115">
                <c:v>-24.866418841433301</c:v>
              </c:pt>
              <c:pt idx="116">
                <c:v>-26.128006968099999</c:v>
              </c:pt>
              <c:pt idx="117">
                <c:v>-29.138462364100004</c:v>
              </c:pt>
              <c:pt idx="118">
                <c:v>-29.769968731133329</c:v>
              </c:pt>
              <c:pt idx="119">
                <c:v>-29.324036268466667</c:v>
              </c:pt>
              <c:pt idx="120">
                <c:v>-28.364270809466664</c:v>
              </c:pt>
              <c:pt idx="121">
                <c:v>-27.343360402433326</c:v>
              </c:pt>
              <c:pt idx="122">
                <c:v>-25.869223388033312</c:v>
              </c:pt>
              <c:pt idx="123">
                <c:v>-24.017259037633327</c:v>
              </c:pt>
              <c:pt idx="124">
                <c:v>-22.059370256233329</c:v>
              </c:pt>
              <c:pt idx="125">
                <c:v>-21.040626606366629</c:v>
              </c:pt>
              <c:pt idx="126">
                <c:v>-19.0398234745</c:v>
              </c:pt>
              <c:pt idx="127">
                <c:v>-18.030899205000001</c:v>
              </c:pt>
              <c:pt idx="128">
                <c:v>-18.170657851766666</c:v>
              </c:pt>
              <c:pt idx="129">
                <c:v>-18.912068654133318</c:v>
              </c:pt>
              <c:pt idx="130">
                <c:v>-18.234042291699989</c:v>
              </c:pt>
              <c:pt idx="131">
                <c:v>-16.430589126433329</c:v>
              </c:pt>
              <c:pt idx="132">
                <c:v>-13.653759084800004</c:v>
              </c:pt>
              <c:pt idx="133">
                <c:v>-12.240972744366658</c:v>
              </c:pt>
              <c:pt idx="134">
                <c:v>-10.372521409566676</c:v>
              </c:pt>
              <c:pt idx="135">
                <c:v>-9.277399686699999</c:v>
              </c:pt>
            </c:numLit>
          </c:val>
        </c:ser>
        <c:ser>
          <c:idx val="3"/>
          <c:order val="3"/>
          <c:tx>
            <c:v>servicos</c:v>
          </c:tx>
          <c:spPr>
            <a:ln w="25400">
              <a:solidFill>
                <a:srgbClr val="333333"/>
              </a:solidFill>
              <a:prstDash val="solid"/>
            </a:ln>
          </c:spPr>
          <c:marker>
            <c:symbol val="none"/>
          </c:marker>
          <c:dLbls>
            <c:dLbl>
              <c:idx val="20"/>
              <c:layout>
                <c:manualLayout>
                  <c:x val="0.41006232183078473"/>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strLit>
          </c:cat>
          <c:val>
            <c:numLit>
              <c:formatCode>0.0</c:formatCode>
              <c:ptCount val="136"/>
              <c:pt idx="0">
                <c:v>-21.515086230545229</c:v>
              </c:pt>
              <c:pt idx="1">
                <c:v>-19.569700173157969</c:v>
              </c:pt>
              <c:pt idx="2">
                <c:v>-21.841158021626487</c:v>
              </c:pt>
              <c:pt idx="3">
                <c:v>-26.358003310201212</c:v>
              </c:pt>
              <c:pt idx="4">
                <c:v>-28.902723023035538</c:v>
              </c:pt>
              <c:pt idx="5">
                <c:v>-29.29837320662417</c:v>
              </c:pt>
              <c:pt idx="6">
                <c:v>-21.604077785149155</c:v>
              </c:pt>
              <c:pt idx="7">
                <c:v>-21.617901563430728</c:v>
              </c:pt>
              <c:pt idx="8">
                <c:v>-18.354675608859431</c:v>
              </c:pt>
              <c:pt idx="9">
                <c:v>-18.407357003651537</c:v>
              </c:pt>
              <c:pt idx="10">
                <c:v>-16.165592956149069</c:v>
              </c:pt>
              <c:pt idx="11">
                <c:v>-17.762611695696286</c:v>
              </c:pt>
              <c:pt idx="12">
                <c:v>-18.535795438349943</c:v>
              </c:pt>
              <c:pt idx="13">
                <c:v>-18.778492509534516</c:v>
              </c:pt>
              <c:pt idx="14">
                <c:v>-15.569004251623403</c:v>
              </c:pt>
              <c:pt idx="15">
                <c:v>-16.373805870803174</c:v>
              </c:pt>
              <c:pt idx="16">
                <c:v>-14.816665461862256</c:v>
              </c:pt>
              <c:pt idx="17">
                <c:v>-14.030150819224978</c:v>
              </c:pt>
              <c:pt idx="18">
                <c:v>-9.2504153007428869</c:v>
              </c:pt>
              <c:pt idx="19">
                <c:v>-7.8294165458501679</c:v>
              </c:pt>
              <c:pt idx="20">
                <c:v>-8.5344472495164627</c:v>
              </c:pt>
              <c:pt idx="21">
                <c:v>-13.057364549511592</c:v>
              </c:pt>
              <c:pt idx="22">
                <c:v>-13.201710625232117</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-15.027293256243297</c:v>
              </c:pt>
              <c:pt idx="33">
                <c:v>-12.838481560133149</c:v>
              </c:pt>
              <c:pt idx="34">
                <c:v>-12.115264096397475</c:v>
              </c:pt>
              <c:pt idx="35">
                <c:v>-9.5396565922875993</c:v>
              </c:pt>
              <c:pt idx="36">
                <c:v>-10.08713399685003</c:v>
              </c:pt>
              <c:pt idx="37">
                <c:v>-11.200737074924454</c:v>
              </c:pt>
              <c:pt idx="38">
                <c:v>-15.608633830650652</c:v>
              </c:pt>
              <c:pt idx="39">
                <c:v>-13.922389491182606</c:v>
              </c:pt>
              <c:pt idx="40">
                <c:v>-10.107156446711818</c:v>
              </c:pt>
              <c:pt idx="41">
                <c:v>-6.3071346018775865</c:v>
              </c:pt>
              <c:pt idx="42">
                <c:v>-6.3195122084326725</c:v>
              </c:pt>
              <c:pt idx="43">
                <c:v>-8.5684360154167063</c:v>
              </c:pt>
              <c:pt idx="44">
                <c:v>-12.859092422174641</c:v>
              </c:pt>
              <c:pt idx="45">
                <c:v>-15.661422315954587</c:v>
              </c:pt>
              <c:pt idx="46">
                <c:v>-16.091057734674887</c:v>
              </c:pt>
              <c:pt idx="47">
                <c:v>-15.989775160454126</c:v>
              </c:pt>
              <c:pt idx="48">
                <c:v>-15.752006843382159</c:v>
              </c:pt>
              <c:pt idx="49">
                <c:v>-12.132381457411881</c:v>
              </c:pt>
              <c:pt idx="50">
                <c:v>-11.249916350023085</c:v>
              </c:pt>
              <c:pt idx="51">
                <c:v>-11.84107660664858</c:v>
              </c:pt>
              <c:pt idx="52">
                <c:v>-15.804140839038812</c:v>
              </c:pt>
              <c:pt idx="53">
                <c:v>-18.303850018955711</c:v>
              </c:pt>
              <c:pt idx="54">
                <c:v>-18.297472299615706</c:v>
              </c:pt>
              <c:pt idx="55">
                <c:v>-15.43070863444764</c:v>
              </c:pt>
              <c:pt idx="56">
                <c:v>-11.761771345620541</c:v>
              </c:pt>
              <c:pt idx="57">
                <c:v>-9.7323678177532926</c:v>
              </c:pt>
              <c:pt idx="58">
                <c:v>-11.571045904269749</c:v>
              </c:pt>
              <c:pt idx="59">
                <c:v>-11.673229998178813</c:v>
              </c:pt>
              <c:pt idx="60">
                <c:v>-10.848619031561952</c:v>
              </c:pt>
              <c:pt idx="61">
                <c:v>-9.351483620567496</c:v>
              </c:pt>
              <c:pt idx="62">
                <c:v>-9.3419334447909339</c:v>
              </c:pt>
              <c:pt idx="63">
                <c:v>-7.6620947848160865</c:v>
              </c:pt>
              <c:pt idx="64">
                <c:v>-9.7170340083132807</c:v>
              </c:pt>
              <c:pt idx="65">
                <c:v>-7.1370152986678965</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-14.662989794046474</c:v>
              </c:pt>
              <c:pt idx="76">
                <c:v>-12.107909240010303</c:v>
              </c:pt>
              <c:pt idx="77">
                <c:v>-9.3185112686466365</c:v>
              </c:pt>
              <c:pt idx="78">
                <c:v>-8.1697905397565904</c:v>
              </c:pt>
              <c:pt idx="79">
                <c:v>-6.8262186723708327</c:v>
              </c:pt>
              <c:pt idx="80">
                <c:v>-6.5410579541005136</c:v>
              </c:pt>
              <c:pt idx="81">
                <c:v>-4.7196885927897183</c:v>
              </c:pt>
              <c:pt idx="82">
                <c:v>-4.2818029565243432</c:v>
              </c:pt>
              <c:pt idx="83">
                <c:v>-3.8047556067627384</c:v>
              </c:pt>
              <c:pt idx="84">
                <c:v>-4.6277989271385263</c:v>
              </c:pt>
              <c:pt idx="85">
                <c:v>-5.3886469456206365</c:v>
              </c:pt>
              <c:pt idx="86">
                <c:v>-4.6751558814538337</c:v>
              </c:pt>
              <c:pt idx="87">
                <c:v>-6.2409325971799685</c:v>
              </c:pt>
              <c:pt idx="88">
                <c:v>-6.1943423220408915</c:v>
              </c:pt>
              <c:pt idx="89">
                <c:v>-8.0595931248366277</c:v>
              </c:pt>
              <c:pt idx="90">
                <c:v>-7.2723453643648659</c:v>
              </c:pt>
              <c:pt idx="91">
                <c:v>-7.2719126052719494</c:v>
              </c:pt>
              <c:pt idx="92">
                <c:v>-5.7797975021648931</c:v>
              </c:pt>
              <c:pt idx="93">
                <c:v>-5.3255612220579449</c:v>
              </c:pt>
              <c:pt idx="94">
                <c:v>-5.3167102330982345</c:v>
              </c:pt>
              <c:pt idx="95">
                <c:v>-5.9732957845726062</c:v>
              </c:pt>
              <c:pt idx="96">
                <c:v>-8.8189542972659769</c:v>
              </c:pt>
              <c:pt idx="97">
                <c:v>-10.874605923009701</c:v>
              </c:pt>
              <c:pt idx="98">
                <c:v>-13.207701474655391</c:v>
              </c:pt>
              <c:pt idx="99">
                <c:v>-14.373754605858668</c:v>
              </c:pt>
              <c:pt idx="100">
                <c:v>-14.589072797677403</c:v>
              </c:pt>
              <c:pt idx="101">
                <c:v>-14.338172141974848</c:v>
              </c:pt>
              <c:pt idx="102">
                <c:v>-13.49291165294887</c:v>
              </c:pt>
              <c:pt idx="103">
                <c:v>-13.955564919515847</c:v>
              </c:pt>
              <c:pt idx="104">
                <c:v>-14.584223474836975</c:v>
              </c:pt>
              <c:pt idx="105">
                <c:v>-15.87455138602658</c:v>
              </c:pt>
              <c:pt idx="106">
                <c:v>-17.015304840631973</c:v>
              </c:pt>
              <c:pt idx="107">
                <c:v>-18.345158890156693</c:v>
              </c:pt>
              <c:pt idx="108">
                <c:v>-17.474731482858033</c:v>
              </c:pt>
              <c:pt idx="109">
                <c:v>-15.348870508887094</c:v>
              </c:pt>
              <c:pt idx="110">
                <c:v>-14.291871270778977</c:v>
              </c:pt>
              <c:pt idx="111">
                <c:v>-14.457631758225654</c:v>
              </c:pt>
              <c:pt idx="112">
                <c:v>-16.688236589926692</c:v>
              </c:pt>
              <c:pt idx="113">
                <c:v>-16.692747075324299</c:v>
              </c:pt>
              <c:pt idx="114">
                <c:v>-16.239672232663271</c:v>
              </c:pt>
              <c:pt idx="115">
                <c:v>-14.977885634726061</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-17.447804352152524</c:v>
              </c:pt>
              <c:pt idx="124">
                <c:v>-17.958991939683827</c:v>
              </c:pt>
              <c:pt idx="125">
                <c:v>-17.25775177595893</c:v>
              </c:pt>
              <c:pt idx="126">
                <c:v>-16.129304896672558</c:v>
              </c:pt>
              <c:pt idx="127">
                <c:v>-13.403860675476006</c:v>
              </c:pt>
              <c:pt idx="128">
                <c:v>-12.139660598891057</c:v>
              </c:pt>
              <c:pt idx="129">
                <c:v>-10.957091554105235</c:v>
              </c:pt>
              <c:pt idx="130">
                <c:v>-10.569022984102119</c:v>
              </c:pt>
              <c:pt idx="131">
                <c:v>-9.4383193142575692</c:v>
              </c:pt>
              <c:pt idx="132">
                <c:v>-5.7523185105280374</c:v>
              </c:pt>
              <c:pt idx="133">
                <c:v>-3.7687229217770204</c:v>
              </c:pt>
              <c:pt idx="134">
                <c:v>-2.9836188178320602</c:v>
              </c:pt>
              <c:pt idx="135">
                <c:v>-4.5628815560188842</c:v>
              </c:pt>
            </c:numLit>
          </c:val>
        </c:ser>
        <c:marker val="1"/>
        <c:axId val="50644480"/>
        <c:axId val="50646016"/>
      </c:lineChart>
      <c:catAx>
        <c:axId val="5064448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646016"/>
        <c:crosses val="autoZero"/>
        <c:auto val="1"/>
        <c:lblAlgn val="ctr"/>
        <c:lblOffset val="100"/>
        <c:tickLblSkip val="1"/>
        <c:tickMarkSkip val="1"/>
      </c:catAx>
      <c:valAx>
        <c:axId val="50646016"/>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64448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('21destaque'!$C$9:$C$26,'21destaque'!$C$28:$C$37,'21destaque'!$C$39)</c:f>
              <c:strCache>
                <c:ptCount val="29"/>
                <c:pt idx="0">
                  <c:v>Alemanha</c:v>
                </c:pt>
                <c:pt idx="1">
                  <c:v>Áustria</c:v>
                </c:pt>
                <c:pt idx="2">
                  <c:v>Bélgica</c:v>
                </c:pt>
                <c:pt idx="3">
                  <c:v>Chipre</c:v>
                </c:pt>
                <c:pt idx="5">
                  <c:v>Eslováquia</c:v>
                </c:pt>
                <c:pt idx="6">
                  <c:v>Eslovénia </c:v>
                </c:pt>
                <c:pt idx="7">
                  <c:v>Espanha</c:v>
                </c:pt>
                <c:pt idx="8">
                  <c:v>Estónia</c:v>
                </c:pt>
                <c:pt idx="9">
                  <c:v>Finlândia</c:v>
                </c:pt>
                <c:pt idx="10">
                  <c:v>França</c:v>
                </c:pt>
                <c:pt idx="11">
                  <c:v>Grécia (2)</c:v>
                </c:pt>
                <c:pt idx="12">
                  <c:v>Holanda</c:v>
                </c:pt>
                <c:pt idx="13">
                  <c:v>Irlanda</c:v>
                </c:pt>
                <c:pt idx="14">
                  <c:v>Itália</c:v>
                </c:pt>
                <c:pt idx="15">
                  <c:v>Luxemburgo</c:v>
                </c:pt>
                <c:pt idx="16">
                  <c:v>Malta</c:v>
                </c:pt>
                <c:pt idx="17">
                  <c:v>Portugal</c:v>
                </c:pt>
                <c:pt idx="18">
                  <c:v>Bulgária</c:v>
                </c:pt>
                <c:pt idx="19">
                  <c:v>Dinamarca </c:v>
                </c:pt>
                <c:pt idx="20">
                  <c:v>Hungria (1)</c:v>
                </c:pt>
                <c:pt idx="21">
                  <c:v>Letónia (1)</c:v>
                </c:pt>
                <c:pt idx="22">
                  <c:v>Lituânia </c:v>
                </c:pt>
                <c:pt idx="23">
                  <c:v>Polónia</c:v>
                </c:pt>
                <c:pt idx="24">
                  <c:v>Reino Unido (2)</c:v>
                </c:pt>
                <c:pt idx="25">
                  <c:v>República Checa</c:v>
                </c:pt>
                <c:pt idx="26">
                  <c:v>Roménia</c:v>
                </c:pt>
                <c:pt idx="27">
                  <c:v>Suécia</c:v>
                </c:pt>
                <c:pt idx="28">
                  <c:v>Estados Unidos</c:v>
                </c:pt>
              </c:strCache>
            </c:strRef>
          </c:cat>
          <c:val>
            <c:numRef>
              <c:f>('21destaque'!$I$9:$I$26,'21destaque'!$I$28:$I$37,'21destaque'!$I$39)</c:f>
              <c:numCache>
                <c:formatCode>#,##0.00</c:formatCode>
                <c:ptCount val="29"/>
                <c:pt idx="0">
                  <c:v>0.88888888888888884</c:v>
                </c:pt>
                <c:pt idx="1">
                  <c:v>1</c:v>
                </c:pt>
                <c:pt idx="2">
                  <c:v>0.94252873563218387</c:v>
                </c:pt>
                <c:pt idx="3">
                  <c:v>0.89130434782608692</c:v>
                </c:pt>
                <c:pt idx="4">
                  <c:v>0.96590909090909083</c:v>
                </c:pt>
                <c:pt idx="5">
                  <c:v>0.95070422535211274</c:v>
                </c:pt>
                <c:pt idx="6">
                  <c:v>1.2159090909090908</c:v>
                </c:pt>
                <c:pt idx="7">
                  <c:v>1.0609756097560976</c:v>
                </c:pt>
                <c:pt idx="8">
                  <c:v>0.87951807228915657</c:v>
                </c:pt>
                <c:pt idx="9">
                  <c:v>0.8666666666666667</c:v>
                </c:pt>
                <c:pt idx="10">
                  <c:v>1</c:v>
                </c:pt>
                <c:pt idx="11">
                  <c:v>1.2605042016806722</c:v>
                </c:pt>
                <c:pt idx="12">
                  <c:v>0.9726027397260274</c:v>
                </c:pt>
                <c:pt idx="13">
                  <c:v>0.78625954198473291</c:v>
                </c:pt>
                <c:pt idx="14">
                  <c:v>1.1333333333333333</c:v>
                </c:pt>
                <c:pt idx="15">
                  <c:v>1.2545454545454546</c:v>
                </c:pt>
                <c:pt idx="16">
                  <c:v>1.0298507462686568</c:v>
                </c:pt>
                <c:pt idx="17">
                  <c:v>1.0402684563758389</c:v>
                </c:pt>
                <c:pt idx="18">
                  <c:v>0.86428571428571421</c:v>
                </c:pt>
                <c:pt idx="19">
                  <c:v>1.1475409836065575</c:v>
                </c:pt>
                <c:pt idx="20">
                  <c:v>1.0921052631578949</c:v>
                </c:pt>
                <c:pt idx="21">
                  <c:v>0</c:v>
                </c:pt>
                <c:pt idx="22">
                  <c:v>0.81512605042016795</c:v>
                </c:pt>
                <c:pt idx="23">
                  <c:v>1.1685393258426966</c:v>
                </c:pt>
                <c:pt idx="24">
                  <c:v>0.92753623188405798</c:v>
                </c:pt>
                <c:pt idx="25">
                  <c:v>1.4642857142857142</c:v>
                </c:pt>
                <c:pt idx="26">
                  <c:v>0.8205128205128206</c:v>
                </c:pt>
                <c:pt idx="27">
                  <c:v>0.93975903614457823</c:v>
                </c:pt>
                <c:pt idx="28">
                  <c:v>0.97058823529411764</c:v>
                </c:pt>
              </c:numCache>
            </c:numRef>
          </c:val>
        </c:ser>
        <c:axId val="50662784"/>
        <c:axId val="50951296"/>
      </c:radarChart>
      <c:catAx>
        <c:axId val="50662784"/>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0951296"/>
        <c:crosses val="autoZero"/>
        <c:lblAlgn val="ctr"/>
        <c:lblOffset val="100"/>
      </c:catAx>
      <c:valAx>
        <c:axId val="5095129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0662784"/>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1.2038834951456008</c:v>
              </c:pt>
              <c:pt idx="6">
                <c:v>1.0494296577946127</c:v>
              </c:pt>
              <c:pt idx="7">
                <c:v>1.0243902439024146</c:v>
              </c:pt>
              <c:pt idx="8">
                <c:v>0.81521739130434756</c:v>
              </c:pt>
              <c:pt idx="9">
                <c:v>1.0185185185185281</c:v>
              </c:pt>
              <c:pt idx="10">
                <c:v>1.2614107883817427</c:v>
              </c:pt>
              <c:pt idx="11">
                <c:v>0.85915492957746453</c:v>
              </c:pt>
              <c:pt idx="12">
                <c:v>0.71794871794873505</c:v>
              </c:pt>
              <c:pt idx="13">
                <c:v>1.147826086956522</c:v>
              </c:pt>
              <c:pt idx="14">
                <c:v>1.346938775510204</c:v>
              </c:pt>
              <c:pt idx="15">
                <c:v>0.95238095238095244</c:v>
              </c:pt>
              <c:pt idx="16">
                <c:v>0.97752808988762463</c:v>
              </c:pt>
              <c:pt idx="17">
                <c:v>0.79285714285714259</c:v>
              </c:pt>
              <c:pt idx="18">
                <c:v>1.0769230769230769</c:v>
              </c:pt>
              <c:pt idx="19">
                <c:v>1.0096153846153846</c:v>
              </c:pt>
              <c:pt idx="20">
                <c:v>0.8175182481751827</c:v>
              </c:pt>
              <c:pt idx="21">
                <c:v>0.83464566929133865</c:v>
              </c:pt>
              <c:pt idx="22">
                <c:v>1.138613861386172</c:v>
              </c:pt>
              <c:pt idx="23">
                <c:v>0.88888888888888895</c:v>
              </c:pt>
              <c:pt idx="24">
                <c:v>1.3934426229508201</c:v>
              </c:pt>
              <c:pt idx="25">
                <c:v>0.8271604938271605</c:v>
              </c:pt>
              <c:pt idx="26">
                <c:v>0.9506172839506174</c:v>
              </c:pt>
              <c:pt idx="27">
                <c:v>0.8987341772152001</c:v>
              </c:pt>
              <c:pt idx="28">
                <c:v>0.9285714285714286</c:v>
              </c:pt>
            </c:numLit>
          </c:val>
        </c:ser>
        <c:axId val="51033216"/>
        <c:axId val="51034752"/>
      </c:radarChart>
      <c:catAx>
        <c:axId val="5103321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1034752"/>
        <c:crosses val="autoZero"/>
        <c:lblAlgn val="ctr"/>
        <c:lblOffset val="100"/>
      </c:catAx>
      <c:valAx>
        <c:axId val="51034752"/>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103321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8779"/>
          <c:h val="0.77189104858397806"/>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0.88888888888888884</c:v>
                </c:pt>
                <c:pt idx="1">
                  <c:v>1</c:v>
                </c:pt>
                <c:pt idx="2">
                  <c:v>0.94252873563218387</c:v>
                </c:pt>
                <c:pt idx="3">
                  <c:v>0.89130434782608692</c:v>
                </c:pt>
                <c:pt idx="4">
                  <c:v>0.96590909090909083</c:v>
                </c:pt>
                <c:pt idx="5">
                  <c:v>0.95070422535211274</c:v>
                </c:pt>
                <c:pt idx="6">
                  <c:v>1.2159090909090908</c:v>
                </c:pt>
                <c:pt idx="7">
                  <c:v>1.0609756097560976</c:v>
                </c:pt>
                <c:pt idx="8">
                  <c:v>0.87951807228915657</c:v>
                </c:pt>
                <c:pt idx="9">
                  <c:v>0.8666666666666667</c:v>
                </c:pt>
                <c:pt idx="10">
                  <c:v>1</c:v>
                </c:pt>
                <c:pt idx="11">
                  <c:v>1.2605042016806722</c:v>
                </c:pt>
                <c:pt idx="12">
                  <c:v>0.9726027397260274</c:v>
                </c:pt>
                <c:pt idx="13">
                  <c:v>0.78625954198473291</c:v>
                </c:pt>
                <c:pt idx="14">
                  <c:v>1.1333333333333333</c:v>
                </c:pt>
                <c:pt idx="15">
                  <c:v>1.2545454545454546</c:v>
                </c:pt>
                <c:pt idx="16">
                  <c:v>1.0298507462686568</c:v>
                </c:pt>
                <c:pt idx="17">
                  <c:v>1.0402684563758389</c:v>
                </c:pt>
              </c:numCache>
            </c:numRef>
          </c:val>
        </c:ser>
        <c:axId val="51164288"/>
        <c:axId val="51165824"/>
      </c:radarChart>
      <c:catAx>
        <c:axId val="51164288"/>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1165824"/>
        <c:crosses val="autoZero"/>
        <c:lblAlgn val="ctr"/>
        <c:lblOffset val="100"/>
      </c:catAx>
      <c:valAx>
        <c:axId val="51165824"/>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1164288"/>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4.emf"/><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6000749"/>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66675</xdr:colOff>
      <xdr:row>72</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xdr:colOff>
      <xdr:row>0</xdr:row>
      <xdr:rowOff>0</xdr:rowOff>
    </xdr:from>
    <xdr:to>
      <xdr:col>17</xdr:col>
      <xdr:colOff>10283</xdr:colOff>
      <xdr:row>1</xdr:row>
      <xdr:rowOff>8550</xdr:rowOff>
    </xdr:to>
    <xdr:grpSp>
      <xdr:nvGrpSpPr>
        <xdr:cNvPr id="15" name="Grupo 14"/>
        <xdr:cNvGrpSpPr/>
      </xdr:nvGrpSpPr>
      <xdr:grpSpPr>
        <a:xfrm>
          <a:off x="6105525" y="0"/>
          <a:ext cx="524633"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761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10" name="Grupo 9"/>
        <xdr:cNvGrpSpPr/>
      </xdr:nvGrpSpPr>
      <xdr:grpSpPr>
        <a:xfrm>
          <a:off x="66675" y="0"/>
          <a:ext cx="595118" cy="17619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6"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7"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9"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4" name="Rectangle 1027"/>
        <xdr:cNvSpPr>
          <a:spLocks noChangeArrowheads="1"/>
        </xdr:cNvSpPr>
      </xdr:nvSpPr>
      <xdr:spPr bwMode="auto">
        <a:xfrm>
          <a:off x="238125" y="6486525"/>
          <a:ext cx="628650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1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14" name="Rectangle 1027"/>
        <xdr:cNvSpPr>
          <a:spLocks noChangeArrowheads="1"/>
        </xdr:cNvSpPr>
      </xdr:nvSpPr>
      <xdr:spPr bwMode="auto">
        <a:xfrm>
          <a:off x="238125" y="6486525"/>
          <a:ext cx="628650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1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2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25" name="Rectangle 1027"/>
        <xdr:cNvSpPr>
          <a:spLocks noChangeArrowheads="1"/>
        </xdr:cNvSpPr>
      </xdr:nvSpPr>
      <xdr:spPr bwMode="auto">
        <a:xfrm>
          <a:off x="238125" y="6486525"/>
          <a:ext cx="6286500" cy="3581400"/>
        </a:xfrm>
        <a:prstGeom prst="rect">
          <a:avLst/>
        </a:prstGeom>
        <a:solidFill>
          <a:schemeClr val="accent6"/>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26"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2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3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A 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e na </a:t>
          </a:r>
          <a:r>
            <a:rPr lang="pt-PT" sz="800" b="1" i="0" baseline="0">
              <a:latin typeface="Arial" pitchFamily="34" charset="0"/>
              <a:ea typeface="+mn-ea"/>
              <a:cs typeface="Arial" pitchFamily="34" charset="0"/>
            </a:rPr>
            <a:t>Zona Euro </a:t>
          </a:r>
          <a:r>
            <a:rPr lang="pt-PT" sz="800" b="0" i="0" baseline="0">
              <a:latin typeface="Arial" pitchFamily="34" charset="0"/>
              <a:ea typeface="+mn-ea"/>
              <a:cs typeface="Arial" pitchFamily="34" charset="0"/>
            </a:rPr>
            <a:t>manteve-se inalterada face ao mês anterior (nos 10,5 % e 11,8 %, respectivamente).</a:t>
          </a:r>
          <a:endParaRPr lang="pt-PT" sz="800">
            <a:latin typeface="Arial" pitchFamily="34" charset="0"/>
            <a:cs typeface="Arial" pitchFamily="34" charset="0"/>
          </a:endParaRPr>
        </a:p>
        <a:p>
          <a:pPr marL="0" indent="0" algn="just" rtl="0"/>
          <a:endParaRPr lang="pt-PT" sz="800" b="0" i="0" baseline="0">
            <a:latin typeface="Arial" pitchFamily="34" charset="0"/>
            <a:ea typeface="+mn-ea"/>
            <a:cs typeface="Arial" pitchFamily="34" charset="0"/>
          </a:endParaRP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manteve-se nos 15,2 % relativamente  ao mês anterior.</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(4,9 %),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(5,1 %),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(6,1 %)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(26,5 %, em fevereiro)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(25,3 %)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(56,9 %, em fevereiro),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(7,8 %).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(35,4%).</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na Zona Euro,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(em fevereiro)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xdr:from>
      <xdr:col>5</xdr:col>
      <xdr:colOff>952500</xdr:colOff>
      <xdr:row>42</xdr:row>
      <xdr:rowOff>190499</xdr:rowOff>
    </xdr:from>
    <xdr:to>
      <xdr:col>9</xdr:col>
      <xdr:colOff>47625</xdr:colOff>
      <xdr:row>53</xdr:row>
      <xdr:rowOff>219073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6" customWidth="1"/>
    <col min="2" max="2" width="2.5703125" style="166" customWidth="1"/>
    <col min="3" max="4" width="16.28515625" style="166" customWidth="1"/>
    <col min="5" max="5" width="2.42578125" style="341"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57"/>
      <c r="B1" s="354"/>
      <c r="C1" s="354"/>
      <c r="D1" s="354"/>
      <c r="E1" s="976"/>
      <c r="F1" s="354"/>
      <c r="G1" s="354"/>
      <c r="H1" s="354"/>
      <c r="I1" s="354"/>
      <c r="J1" s="354"/>
      <c r="K1" s="354"/>
      <c r="L1" s="354"/>
    </row>
    <row r="2" spans="1:17" ht="17.25" customHeight="1">
      <c r="A2" s="357"/>
      <c r="B2" s="331"/>
      <c r="C2" s="332"/>
      <c r="D2" s="332"/>
      <c r="E2" s="977"/>
      <c r="F2" s="332"/>
      <c r="G2" s="332"/>
      <c r="H2" s="332"/>
      <c r="I2" s="333"/>
      <c r="J2" s="334"/>
      <c r="K2" s="334"/>
      <c r="L2" s="357"/>
    </row>
    <row r="3" spans="1:17">
      <c r="A3" s="357"/>
      <c r="B3" s="331"/>
      <c r="C3" s="332"/>
      <c r="D3" s="332"/>
      <c r="E3" s="977"/>
      <c r="F3" s="332"/>
      <c r="G3" s="332"/>
      <c r="H3" s="332"/>
      <c r="I3" s="333"/>
      <c r="J3" s="331"/>
      <c r="K3" s="334"/>
      <c r="L3" s="357"/>
    </row>
    <row r="4" spans="1:17" ht="33.75" customHeight="1">
      <c r="A4" s="357"/>
      <c r="B4" s="331"/>
      <c r="C4" s="333"/>
      <c r="D4" s="333"/>
      <c r="E4" s="978"/>
      <c r="F4" s="333"/>
      <c r="G4" s="333"/>
      <c r="H4" s="333"/>
      <c r="I4" s="333"/>
      <c r="J4" s="335" t="s">
        <v>35</v>
      </c>
      <c r="K4" s="331"/>
      <c r="L4" s="357"/>
    </row>
    <row r="5" spans="1:17" s="171" customFormat="1" ht="12.75" customHeight="1">
      <c r="A5" s="359"/>
      <c r="B5" s="1405"/>
      <c r="C5" s="1405"/>
      <c r="D5" s="1405"/>
      <c r="E5" s="1405"/>
      <c r="F5" s="354"/>
      <c r="G5" s="336"/>
      <c r="H5" s="336"/>
      <c r="I5" s="336"/>
      <c r="J5" s="337"/>
      <c r="K5" s="338"/>
      <c r="L5" s="357"/>
    </row>
    <row r="6" spans="1:17" ht="12.75" customHeight="1">
      <c r="A6" s="357"/>
      <c r="B6" s="357"/>
      <c r="C6" s="354"/>
      <c r="D6" s="354"/>
      <c r="E6" s="976"/>
      <c r="F6" s="354"/>
      <c r="G6" s="336"/>
      <c r="H6" s="336"/>
      <c r="I6" s="336"/>
      <c r="J6" s="337"/>
      <c r="K6" s="338"/>
      <c r="L6" s="357"/>
      <c r="O6" s="339"/>
    </row>
    <row r="7" spans="1:17" ht="12.75" customHeight="1">
      <c r="A7" s="357"/>
      <c r="B7" s="357"/>
      <c r="C7" s="354"/>
      <c r="D7" s="354"/>
      <c r="E7" s="976"/>
      <c r="F7" s="354"/>
      <c r="G7" s="336"/>
      <c r="H7" s="336"/>
      <c r="I7" s="353"/>
      <c r="J7" s="337"/>
      <c r="K7" s="338"/>
      <c r="L7" s="357"/>
      <c r="N7" s="340"/>
      <c r="O7" s="341"/>
    </row>
    <row r="8" spans="1:17" ht="12.75" customHeight="1">
      <c r="A8" s="357"/>
      <c r="B8" s="357"/>
      <c r="C8" s="354"/>
      <c r="D8" s="354"/>
      <c r="E8" s="976"/>
      <c r="F8" s="354"/>
      <c r="G8" s="336"/>
      <c r="H8" s="336"/>
      <c r="I8" s="336"/>
      <c r="J8" s="337"/>
      <c r="K8" s="338"/>
      <c r="L8" s="357"/>
      <c r="N8" s="342"/>
    </row>
    <row r="9" spans="1:17" ht="12.75" customHeight="1">
      <c r="A9" s="357"/>
      <c r="B9" s="357"/>
      <c r="C9" s="354"/>
      <c r="D9" s="354"/>
      <c r="E9" s="976"/>
      <c r="F9" s="354"/>
      <c r="G9" s="336"/>
      <c r="H9" s="336"/>
      <c r="I9" s="336"/>
      <c r="J9" s="337"/>
      <c r="K9" s="338"/>
      <c r="L9" s="357"/>
      <c r="N9" s="342"/>
    </row>
    <row r="10" spans="1:17" ht="12.75" customHeight="1">
      <c r="A10" s="357"/>
      <c r="B10" s="357"/>
      <c r="C10" s="354"/>
      <c r="D10" s="354"/>
      <c r="E10" s="976"/>
      <c r="F10" s="354"/>
      <c r="G10" s="336"/>
      <c r="H10" s="336"/>
      <c r="I10" s="336"/>
      <c r="J10" s="337"/>
      <c r="K10" s="338"/>
      <c r="L10" s="357"/>
    </row>
    <row r="11" spans="1:17">
      <c r="A11" s="357"/>
      <c r="B11" s="357"/>
      <c r="C11" s="354"/>
      <c r="D11" s="354"/>
      <c r="E11" s="976"/>
      <c r="F11" s="354"/>
      <c r="G11" s="336"/>
      <c r="H11" s="336"/>
      <c r="I11" s="336"/>
      <c r="J11" s="337"/>
      <c r="K11" s="338"/>
      <c r="L11" s="357"/>
    </row>
    <row r="12" spans="1:17">
      <c r="A12" s="357"/>
      <c r="B12" s="374" t="s">
        <v>27</v>
      </c>
      <c r="C12" s="372"/>
      <c r="D12" s="372"/>
      <c r="E12" s="979"/>
      <c r="F12" s="354"/>
      <c r="G12" s="336"/>
      <c r="H12" s="336"/>
      <c r="I12" s="336"/>
      <c r="J12" s="337"/>
      <c r="K12" s="338"/>
      <c r="L12" s="357"/>
    </row>
    <row r="13" spans="1:17" ht="13.5" thickBot="1">
      <c r="A13" s="357"/>
      <c r="B13" s="357"/>
      <c r="C13" s="354"/>
      <c r="D13" s="354"/>
      <c r="E13" s="976"/>
      <c r="F13" s="354"/>
      <c r="G13" s="336"/>
      <c r="H13" s="336"/>
      <c r="I13" s="336"/>
      <c r="J13" s="337"/>
      <c r="K13" s="338"/>
      <c r="L13" s="357"/>
      <c r="Q13" s="343"/>
    </row>
    <row r="14" spans="1:17" ht="13.5" thickBot="1">
      <c r="A14" s="357"/>
      <c r="B14" s="379"/>
      <c r="C14" s="366" t="s">
        <v>21</v>
      </c>
      <c r="D14" s="366"/>
      <c r="E14" s="980">
        <v>3</v>
      </c>
      <c r="F14" s="354"/>
      <c r="G14" s="336"/>
      <c r="H14" s="336"/>
      <c r="I14" s="336"/>
      <c r="J14" s="337"/>
      <c r="K14" s="338"/>
      <c r="L14" s="357"/>
      <c r="Q14" s="343"/>
    </row>
    <row r="15" spans="1:17" ht="13.5" thickBot="1">
      <c r="A15" s="357"/>
      <c r="B15" s="357"/>
      <c r="C15" s="373"/>
      <c r="D15" s="373"/>
      <c r="E15" s="981"/>
      <c r="F15" s="354"/>
      <c r="G15" s="336"/>
      <c r="H15" s="336"/>
      <c r="I15" s="336"/>
      <c r="J15" s="337"/>
      <c r="K15" s="338"/>
      <c r="L15" s="357"/>
      <c r="Q15" s="343"/>
    </row>
    <row r="16" spans="1:17" ht="13.5" thickBot="1">
      <c r="A16" s="357"/>
      <c r="B16" s="379"/>
      <c r="C16" s="366" t="s">
        <v>33</v>
      </c>
      <c r="D16" s="366"/>
      <c r="E16" s="982">
        <v>4</v>
      </c>
      <c r="F16" s="354"/>
      <c r="G16" s="336"/>
      <c r="H16" s="336"/>
      <c r="I16" s="336"/>
      <c r="J16" s="337"/>
      <c r="K16" s="338"/>
      <c r="L16" s="357"/>
      <c r="Q16" s="343"/>
    </row>
    <row r="17" spans="1:17" ht="13.5" thickBot="1">
      <c r="A17" s="357"/>
      <c r="B17" s="358"/>
      <c r="C17" s="364"/>
      <c r="D17" s="364"/>
      <c r="E17" s="983"/>
      <c r="F17" s="354"/>
      <c r="G17" s="336"/>
      <c r="H17" s="336"/>
      <c r="I17" s="336"/>
      <c r="J17" s="337"/>
      <c r="K17" s="338"/>
      <c r="L17" s="357"/>
      <c r="Q17" s="343"/>
    </row>
    <row r="18" spans="1:17" ht="13.5" customHeight="1" thickBot="1">
      <c r="A18" s="357"/>
      <c r="B18" s="378"/>
      <c r="C18" s="363" t="s">
        <v>32</v>
      </c>
      <c r="D18" s="363"/>
      <c r="E18" s="982">
        <v>6</v>
      </c>
      <c r="F18" s="354"/>
      <c r="G18" s="336"/>
      <c r="H18" s="336"/>
      <c r="I18" s="336"/>
      <c r="J18" s="337"/>
      <c r="K18" s="338"/>
      <c r="L18" s="357"/>
    </row>
    <row r="19" spans="1:17">
      <c r="A19" s="357"/>
      <c r="B19" s="370"/>
      <c r="C19" s="1400" t="s">
        <v>2</v>
      </c>
      <c r="D19" s="1400"/>
      <c r="E19" s="981">
        <v>6</v>
      </c>
      <c r="F19" s="354"/>
      <c r="G19" s="336"/>
      <c r="H19" s="336"/>
      <c r="I19" s="336"/>
      <c r="J19" s="337"/>
      <c r="K19" s="338"/>
      <c r="L19" s="357"/>
    </row>
    <row r="20" spans="1:17">
      <c r="A20" s="357"/>
      <c r="B20" s="370"/>
      <c r="C20" s="1400" t="s">
        <v>13</v>
      </c>
      <c r="D20" s="1400"/>
      <c r="E20" s="981">
        <v>7</v>
      </c>
      <c r="F20" s="354"/>
      <c r="G20" s="336"/>
      <c r="H20" s="336"/>
      <c r="I20" s="336"/>
      <c r="J20" s="337"/>
      <c r="K20" s="338"/>
      <c r="L20" s="357"/>
    </row>
    <row r="21" spans="1:17">
      <c r="A21" s="357"/>
      <c r="B21" s="370"/>
      <c r="C21" s="1400" t="s">
        <v>7</v>
      </c>
      <c r="D21" s="1400"/>
      <c r="E21" s="981">
        <v>8</v>
      </c>
      <c r="F21" s="354"/>
      <c r="G21" s="336"/>
      <c r="H21" s="336"/>
      <c r="I21" s="336"/>
      <c r="J21" s="337"/>
      <c r="K21" s="338"/>
      <c r="L21" s="357"/>
    </row>
    <row r="22" spans="1:17">
      <c r="A22" s="357"/>
      <c r="B22" s="371"/>
      <c r="C22" s="1400" t="s">
        <v>48</v>
      </c>
      <c r="D22" s="1400"/>
      <c r="E22" s="981">
        <v>9</v>
      </c>
      <c r="F22" s="354"/>
      <c r="G22" s="344"/>
      <c r="H22" s="336"/>
      <c r="I22" s="336"/>
      <c r="J22" s="337"/>
      <c r="K22" s="338"/>
      <c r="L22" s="357"/>
    </row>
    <row r="23" spans="1:17" ht="22.5" customHeight="1">
      <c r="A23" s="357"/>
      <c r="B23" s="360"/>
      <c r="C23" s="1401" t="s">
        <v>28</v>
      </c>
      <c r="D23" s="1401"/>
      <c r="E23" s="981">
        <v>10</v>
      </c>
      <c r="F23" s="354"/>
      <c r="G23" s="336"/>
      <c r="H23" s="336"/>
      <c r="I23" s="336"/>
      <c r="J23" s="337"/>
      <c r="K23" s="338"/>
      <c r="L23" s="357"/>
    </row>
    <row r="24" spans="1:17">
      <c r="A24" s="357"/>
      <c r="B24" s="360"/>
      <c r="C24" s="1400" t="s">
        <v>25</v>
      </c>
      <c r="D24" s="1400"/>
      <c r="E24" s="981">
        <v>11</v>
      </c>
      <c r="F24" s="354"/>
      <c r="G24" s="336"/>
      <c r="H24" s="336"/>
      <c r="I24" s="336"/>
      <c r="J24" s="337"/>
      <c r="K24" s="338"/>
      <c r="L24" s="357"/>
    </row>
    <row r="25" spans="1:17" ht="12.75" customHeight="1" thickBot="1">
      <c r="A25" s="357"/>
      <c r="B25" s="354"/>
      <c r="C25" s="362"/>
      <c r="D25" s="362"/>
      <c r="E25" s="981"/>
      <c r="F25" s="354"/>
      <c r="G25" s="336"/>
      <c r="H25" s="1406">
        <v>41760</v>
      </c>
      <c r="I25" s="1407"/>
      <c r="J25" s="1407"/>
      <c r="K25" s="344"/>
      <c r="L25" s="357"/>
    </row>
    <row r="26" spans="1:17" ht="13.5" customHeight="1" thickBot="1">
      <c r="A26" s="357"/>
      <c r="B26" s="467"/>
      <c r="C26" s="363" t="s">
        <v>12</v>
      </c>
      <c r="D26" s="363"/>
      <c r="E26" s="982">
        <v>12</v>
      </c>
      <c r="F26" s="354"/>
      <c r="G26" s="336"/>
      <c r="H26" s="1407"/>
      <c r="I26" s="1407"/>
      <c r="J26" s="1407"/>
      <c r="K26" s="344"/>
      <c r="L26" s="357"/>
    </row>
    <row r="27" spans="1:17" ht="12.75" customHeight="1">
      <c r="A27" s="357"/>
      <c r="B27" s="355"/>
      <c r="C27" s="1403" t="s">
        <v>571</v>
      </c>
      <c r="D27" s="1403"/>
      <c r="E27" s="1404">
        <v>12</v>
      </c>
      <c r="F27" s="354"/>
      <c r="G27" s="336"/>
      <c r="H27" s="1407"/>
      <c r="I27" s="1407"/>
      <c r="J27" s="1407"/>
      <c r="K27" s="344"/>
      <c r="L27" s="357"/>
    </row>
    <row r="28" spans="1:17" ht="22.5" customHeight="1">
      <c r="A28" s="357"/>
      <c r="B28" s="355"/>
      <c r="C28" s="1403"/>
      <c r="D28" s="1403"/>
      <c r="E28" s="1404"/>
      <c r="F28" s="354"/>
      <c r="G28" s="336"/>
      <c r="H28" s="1407"/>
      <c r="I28" s="1407"/>
      <c r="J28" s="1407"/>
      <c r="K28" s="344"/>
      <c r="L28" s="357"/>
    </row>
    <row r="29" spans="1:17" ht="12.75" customHeight="1" thickBot="1">
      <c r="A29" s="357"/>
      <c r="B29" s="360"/>
      <c r="C29" s="369"/>
      <c r="D29" s="369"/>
      <c r="E29" s="983"/>
      <c r="F29" s="354"/>
      <c r="G29" s="336"/>
      <c r="H29" s="1407"/>
      <c r="I29" s="1407"/>
      <c r="J29" s="1407"/>
      <c r="K29" s="344"/>
      <c r="L29" s="357"/>
    </row>
    <row r="30" spans="1:17" ht="13.5" customHeight="1" thickBot="1">
      <c r="A30" s="357"/>
      <c r="B30" s="377"/>
      <c r="C30" s="363" t="s">
        <v>11</v>
      </c>
      <c r="D30" s="363"/>
      <c r="E30" s="982">
        <v>13</v>
      </c>
      <c r="F30" s="354"/>
      <c r="G30" s="336"/>
      <c r="H30" s="1407"/>
      <c r="I30" s="1407"/>
      <c r="J30" s="1407"/>
      <c r="K30" s="344"/>
      <c r="L30" s="357"/>
    </row>
    <row r="31" spans="1:17" ht="12.75" customHeight="1">
      <c r="A31" s="357"/>
      <c r="B31" s="355"/>
      <c r="C31" s="1409" t="s">
        <v>18</v>
      </c>
      <c r="D31" s="1409"/>
      <c r="E31" s="981">
        <v>13</v>
      </c>
      <c r="F31" s="354"/>
      <c r="G31" s="336"/>
      <c r="H31" s="1407"/>
      <c r="I31" s="1407"/>
      <c r="J31" s="1407"/>
      <c r="K31" s="344"/>
      <c r="L31" s="357"/>
    </row>
    <row r="32" spans="1:17" ht="12.75" customHeight="1">
      <c r="A32" s="357"/>
      <c r="B32" s="355"/>
      <c r="C32" s="1402" t="s">
        <v>8</v>
      </c>
      <c r="D32" s="1402"/>
      <c r="E32" s="981">
        <v>14</v>
      </c>
      <c r="F32" s="354"/>
      <c r="G32" s="336"/>
      <c r="H32" s="345"/>
      <c r="I32" s="345"/>
      <c r="J32" s="345"/>
      <c r="K32" s="344"/>
      <c r="L32" s="357"/>
    </row>
    <row r="33" spans="1:12" ht="12.75" customHeight="1">
      <c r="A33" s="357"/>
      <c r="B33" s="355"/>
      <c r="C33" s="1402" t="s">
        <v>26</v>
      </c>
      <c r="D33" s="1402"/>
      <c r="E33" s="981">
        <v>14</v>
      </c>
      <c r="F33" s="354"/>
      <c r="G33" s="336"/>
      <c r="H33" s="345"/>
      <c r="I33" s="345"/>
      <c r="J33" s="345"/>
      <c r="K33" s="344"/>
      <c r="L33" s="357"/>
    </row>
    <row r="34" spans="1:12" ht="12.75" customHeight="1">
      <c r="A34" s="357"/>
      <c r="B34" s="355"/>
      <c r="C34" s="1402" t="s">
        <v>6</v>
      </c>
      <c r="D34" s="1402"/>
      <c r="E34" s="981">
        <v>15</v>
      </c>
      <c r="F34" s="354"/>
      <c r="G34" s="336"/>
      <c r="H34" s="345"/>
      <c r="I34" s="345"/>
      <c r="J34" s="345"/>
      <c r="K34" s="344"/>
      <c r="L34" s="357"/>
    </row>
    <row r="35" spans="1:12" ht="22.5" customHeight="1">
      <c r="A35" s="357"/>
      <c r="B35" s="355"/>
      <c r="C35" s="1409" t="s">
        <v>49</v>
      </c>
      <c r="D35" s="1409"/>
      <c r="E35" s="981">
        <v>16</v>
      </c>
      <c r="F35" s="354"/>
      <c r="G35" s="336"/>
      <c r="H35" s="345"/>
      <c r="I35" s="345"/>
      <c r="J35" s="345"/>
      <c r="K35" s="344"/>
      <c r="L35" s="357"/>
    </row>
    <row r="36" spans="1:12" ht="12.75" customHeight="1">
      <c r="A36" s="357"/>
      <c r="B36" s="361"/>
      <c r="C36" s="1402" t="s">
        <v>14</v>
      </c>
      <c r="D36" s="1402"/>
      <c r="E36" s="981">
        <v>16</v>
      </c>
      <c r="F36" s="354"/>
      <c r="G36" s="336"/>
      <c r="H36" s="336"/>
      <c r="I36" s="336"/>
      <c r="J36" s="337"/>
      <c r="K36" s="338"/>
      <c r="L36" s="357"/>
    </row>
    <row r="37" spans="1:12" ht="12.75" customHeight="1">
      <c r="A37" s="357"/>
      <c r="B37" s="355"/>
      <c r="C37" s="1400" t="s">
        <v>31</v>
      </c>
      <c r="D37" s="1400"/>
      <c r="E37" s="981">
        <v>17</v>
      </c>
      <c r="F37" s="354"/>
      <c r="G37" s="336"/>
      <c r="H37" s="336"/>
      <c r="I37" s="336"/>
      <c r="J37" s="346"/>
      <c r="K37" s="346"/>
      <c r="L37" s="357"/>
    </row>
    <row r="38" spans="1:12" ht="13.5" thickBot="1">
      <c r="A38" s="357"/>
      <c r="B38" s="357"/>
      <c r="C38" s="354"/>
      <c r="D38" s="354"/>
      <c r="E38" s="983"/>
      <c r="F38" s="354"/>
      <c r="G38" s="336"/>
      <c r="H38" s="336"/>
      <c r="I38" s="336"/>
      <c r="J38" s="346"/>
      <c r="K38" s="346"/>
      <c r="L38" s="357"/>
    </row>
    <row r="39" spans="1:12" ht="13.5" customHeight="1" thickBot="1">
      <c r="A39" s="357"/>
      <c r="B39" s="446"/>
      <c r="C39" s="1410" t="s">
        <v>29</v>
      </c>
      <c r="D39" s="1411"/>
      <c r="E39" s="982">
        <v>18</v>
      </c>
      <c r="F39" s="354"/>
      <c r="G39" s="336"/>
      <c r="H39" s="336"/>
      <c r="I39" s="336"/>
      <c r="J39" s="346"/>
      <c r="K39" s="346"/>
      <c r="L39" s="357"/>
    </row>
    <row r="40" spans="1:12">
      <c r="A40" s="357"/>
      <c r="B40" s="357"/>
      <c r="C40" s="1400" t="s">
        <v>30</v>
      </c>
      <c r="D40" s="1400"/>
      <c r="E40" s="981">
        <v>18</v>
      </c>
      <c r="F40" s="354"/>
      <c r="G40" s="336"/>
      <c r="H40" s="336"/>
      <c r="I40" s="336"/>
      <c r="J40" s="347"/>
      <c r="K40" s="347"/>
      <c r="L40" s="357"/>
    </row>
    <row r="41" spans="1:12">
      <c r="A41" s="357"/>
      <c r="B41" s="361"/>
      <c r="C41" s="1400" t="s">
        <v>0</v>
      </c>
      <c r="D41" s="1400"/>
      <c r="E41" s="981">
        <v>19</v>
      </c>
      <c r="F41" s="354"/>
      <c r="G41" s="336"/>
      <c r="H41" s="336"/>
      <c r="I41" s="336"/>
      <c r="J41" s="348"/>
      <c r="K41" s="349"/>
      <c r="L41" s="357"/>
    </row>
    <row r="42" spans="1:12">
      <c r="A42" s="357"/>
      <c r="B42" s="361"/>
      <c r="C42" s="1400" t="s">
        <v>16</v>
      </c>
      <c r="D42" s="1400"/>
      <c r="E42" s="981">
        <v>19</v>
      </c>
      <c r="F42" s="354"/>
      <c r="G42" s="336"/>
      <c r="H42" s="336"/>
      <c r="I42" s="336"/>
      <c r="J42" s="348"/>
      <c r="K42" s="349"/>
      <c r="L42" s="357"/>
    </row>
    <row r="43" spans="1:12">
      <c r="A43" s="357"/>
      <c r="B43" s="361"/>
      <c r="C43" s="1400" t="s">
        <v>1</v>
      </c>
      <c r="D43" s="1400"/>
      <c r="E43" s="984">
        <v>19</v>
      </c>
      <c r="F43" s="364"/>
      <c r="G43" s="350"/>
      <c r="H43" s="351"/>
      <c r="I43" s="350"/>
      <c r="J43" s="350"/>
      <c r="K43" s="350"/>
      <c r="L43" s="357"/>
    </row>
    <row r="44" spans="1:12">
      <c r="A44" s="357"/>
      <c r="B44" s="361"/>
      <c r="C44" s="1400" t="s">
        <v>22</v>
      </c>
      <c r="D44" s="1400"/>
      <c r="E44" s="984">
        <v>19</v>
      </c>
      <c r="F44" s="364"/>
      <c r="G44" s="350"/>
      <c r="H44" s="351"/>
      <c r="I44" s="350"/>
      <c r="J44" s="350"/>
      <c r="K44" s="350"/>
      <c r="L44" s="357"/>
    </row>
    <row r="45" spans="1:12" ht="12.75" customHeight="1" thickBot="1">
      <c r="A45" s="357"/>
      <c r="B45" s="360"/>
      <c r="C45" s="360"/>
      <c r="D45" s="360"/>
      <c r="E45" s="985"/>
      <c r="F45" s="356"/>
      <c r="G45" s="348"/>
      <c r="H45" s="351"/>
      <c r="I45" s="348"/>
      <c r="J45" s="348"/>
      <c r="K45" s="349"/>
      <c r="L45" s="357"/>
    </row>
    <row r="46" spans="1:12" ht="13.5" customHeight="1" thickBot="1">
      <c r="A46" s="357"/>
      <c r="B46" s="380"/>
      <c r="C46" s="1412" t="s">
        <v>38</v>
      </c>
      <c r="D46" s="1411"/>
      <c r="E46" s="980">
        <v>20</v>
      </c>
      <c r="F46" s="356"/>
      <c r="G46" s="348"/>
      <c r="H46" s="351"/>
      <c r="I46" s="348"/>
      <c r="J46" s="348"/>
      <c r="K46" s="349"/>
      <c r="L46" s="357"/>
    </row>
    <row r="47" spans="1:12">
      <c r="A47" s="357"/>
      <c r="B47" s="357"/>
      <c r="C47" s="1400" t="s">
        <v>46</v>
      </c>
      <c r="D47" s="1400"/>
      <c r="E47" s="984">
        <v>20</v>
      </c>
      <c r="F47" s="356"/>
      <c r="G47" s="348"/>
      <c r="H47" s="351"/>
      <c r="I47" s="348"/>
      <c r="J47" s="348"/>
      <c r="K47" s="349"/>
      <c r="L47" s="357"/>
    </row>
    <row r="48" spans="1:12" ht="12.75" customHeight="1">
      <c r="A48" s="357"/>
      <c r="B48" s="360"/>
      <c r="C48" s="1401" t="s">
        <v>505</v>
      </c>
      <c r="D48" s="1401"/>
      <c r="E48" s="986">
        <v>21</v>
      </c>
      <c r="F48" s="356"/>
      <c r="G48" s="348"/>
      <c r="H48" s="351"/>
      <c r="I48" s="348"/>
      <c r="J48" s="348"/>
      <c r="K48" s="349"/>
      <c r="L48" s="357"/>
    </row>
    <row r="49" spans="1:12" ht="11.25" customHeight="1" thickBot="1">
      <c r="A49" s="357"/>
      <c r="B49" s="357"/>
      <c r="C49" s="365"/>
      <c r="D49" s="365"/>
      <c r="E49" s="981"/>
      <c r="F49" s="356"/>
      <c r="G49" s="348"/>
      <c r="H49" s="351"/>
      <c r="I49" s="348"/>
      <c r="J49" s="348"/>
      <c r="K49" s="349"/>
      <c r="L49" s="357"/>
    </row>
    <row r="50" spans="1:12" ht="13.5" thickBot="1">
      <c r="A50" s="357"/>
      <c r="B50" s="376"/>
      <c r="C50" s="366" t="s">
        <v>4</v>
      </c>
      <c r="D50" s="366"/>
      <c r="E50" s="980">
        <v>22</v>
      </c>
      <c r="F50" s="364"/>
      <c r="G50" s="350"/>
      <c r="H50" s="351"/>
      <c r="I50" s="350"/>
      <c r="J50" s="350"/>
      <c r="K50" s="350"/>
      <c r="L50" s="357"/>
    </row>
    <row r="51" spans="1:12" ht="23.25" customHeight="1">
      <c r="A51" s="357"/>
      <c r="B51" s="367"/>
      <c r="C51" s="368"/>
      <c r="D51" s="368"/>
      <c r="E51" s="987"/>
      <c r="F51" s="356"/>
      <c r="G51" s="348"/>
      <c r="H51" s="351"/>
      <c r="I51" s="348"/>
      <c r="J51" s="348"/>
      <c r="K51" s="349"/>
      <c r="L51" s="357"/>
    </row>
    <row r="52" spans="1:12" ht="21" customHeight="1">
      <c r="A52" s="357"/>
      <c r="B52" s="357"/>
      <c r="C52" s="355"/>
      <c r="D52" s="355"/>
      <c r="E52" s="985"/>
      <c r="F52" s="356"/>
      <c r="G52" s="348"/>
      <c r="H52" s="351"/>
      <c r="I52" s="348"/>
      <c r="J52" s="348"/>
      <c r="K52" s="349"/>
      <c r="L52" s="357"/>
    </row>
    <row r="53" spans="1:12" ht="19.5" customHeight="1">
      <c r="A53" s="357"/>
      <c r="B53" s="974" t="s">
        <v>50</v>
      </c>
      <c r="C53" s="974"/>
      <c r="D53" s="375"/>
      <c r="E53" s="988"/>
      <c r="F53" s="356"/>
      <c r="G53" s="348"/>
      <c r="H53" s="351"/>
      <c r="I53" s="348"/>
      <c r="J53" s="348"/>
      <c r="K53" s="349"/>
      <c r="L53" s="357"/>
    </row>
    <row r="54" spans="1:12" ht="9.75" customHeight="1">
      <c r="A54" s="357"/>
      <c r="B54" s="357"/>
      <c r="C54" s="357"/>
      <c r="D54" s="357"/>
      <c r="E54" s="988"/>
      <c r="F54" s="356"/>
      <c r="G54" s="348"/>
      <c r="H54" s="351"/>
      <c r="I54" s="348"/>
      <c r="J54" s="348"/>
      <c r="K54" s="349"/>
      <c r="L54" s="357"/>
    </row>
    <row r="55" spans="1:12" ht="22.5" customHeight="1">
      <c r="A55" s="357"/>
      <c r="B55" s="975" t="s">
        <v>471</v>
      </c>
      <c r="C55" s="973"/>
      <c r="D55" s="1000">
        <v>41789</v>
      </c>
      <c r="E55" s="989"/>
      <c r="F55" s="973"/>
      <c r="G55" s="348"/>
      <c r="H55" s="351"/>
      <c r="I55" s="348"/>
      <c r="J55" s="348"/>
      <c r="K55" s="349"/>
      <c r="L55" s="357"/>
    </row>
    <row r="56" spans="1:12" ht="22.5" customHeight="1">
      <c r="A56" s="357"/>
      <c r="B56" s="975" t="s">
        <v>472</v>
      </c>
      <c r="C56" s="447"/>
      <c r="D56" s="1001">
        <v>41789</v>
      </c>
      <c r="E56" s="984"/>
      <c r="F56" s="448"/>
      <c r="G56" s="348"/>
      <c r="H56" s="351"/>
      <c r="I56" s="348"/>
      <c r="J56" s="348"/>
      <c r="K56" s="349"/>
      <c r="L56" s="357"/>
    </row>
    <row r="57" spans="1:12" s="171" customFormat="1" ht="18" customHeight="1">
      <c r="A57" s="359"/>
      <c r="B57" s="355"/>
      <c r="C57" s="355"/>
      <c r="D57" s="355"/>
      <c r="E57" s="985"/>
      <c r="F57" s="355"/>
      <c r="G57" s="352"/>
      <c r="H57" s="352"/>
      <c r="I57" s="352"/>
      <c r="J57" s="352"/>
      <c r="K57" s="352"/>
      <c r="L57" s="359"/>
    </row>
    <row r="58" spans="1:12" ht="7.5" customHeight="1">
      <c r="A58" s="357"/>
      <c r="B58" s="357"/>
      <c r="C58" s="358"/>
      <c r="D58" s="358"/>
      <c r="E58" s="990"/>
      <c r="F58" s="358"/>
      <c r="G58" s="358"/>
      <c r="H58" s="358"/>
      <c r="I58" s="358"/>
      <c r="J58" s="358"/>
      <c r="K58" s="358"/>
      <c r="L58" s="358"/>
    </row>
    <row r="59" spans="1:12" ht="21" customHeight="1"/>
    <row r="60" spans="1:12" ht="21" customHeight="1"/>
    <row r="70" spans="11:12" ht="8.25" customHeight="1"/>
    <row r="72" spans="11:12" ht="9" customHeight="1">
      <c r="L72" s="184"/>
    </row>
    <row r="73" spans="11:12" ht="8.25" customHeight="1">
      <c r="K73" s="1408"/>
      <c r="L73" s="1408"/>
    </row>
    <row r="74" spans="11:12" ht="9.75" customHeight="1"/>
  </sheetData>
  <mergeCells count="27">
    <mergeCell ref="C27:D28"/>
    <mergeCell ref="E27:E28"/>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 ref="C34:D34"/>
    <mergeCell ref="C36:D36"/>
    <mergeCell ref="C37:D37"/>
    <mergeCell ref="C24:D24"/>
    <mergeCell ref="C19:D19"/>
    <mergeCell ref="C20:D20"/>
    <mergeCell ref="C21:D21"/>
    <mergeCell ref="C22:D22"/>
    <mergeCell ref="C23:D2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76"/>
      <c r="C1" s="276"/>
      <c r="D1" s="276"/>
      <c r="E1" s="275"/>
      <c r="F1" s="1419" t="s">
        <v>43</v>
      </c>
      <c r="G1" s="1419"/>
      <c r="H1" s="1419"/>
      <c r="I1" s="8"/>
      <c r="J1" s="8"/>
      <c r="K1" s="8"/>
      <c r="L1" s="8"/>
      <c r="M1" s="8"/>
      <c r="N1" s="8"/>
      <c r="O1" s="8"/>
    </row>
    <row r="2" spans="1:17" ht="13.5" customHeight="1">
      <c r="A2" s="4"/>
      <c r="B2" s="282"/>
      <c r="C2" s="1425"/>
      <c r="D2" s="1425"/>
      <c r="E2" s="1425"/>
      <c r="F2" s="1425"/>
      <c r="G2" s="1425"/>
      <c r="H2" s="8"/>
      <c r="I2" s="8"/>
      <c r="J2" s="8"/>
      <c r="K2" s="8"/>
      <c r="L2" s="8"/>
      <c r="M2" s="8"/>
      <c r="N2" s="8"/>
      <c r="O2" s="8"/>
    </row>
    <row r="3" spans="1:17">
      <c r="A3" s="4"/>
      <c r="B3" s="283"/>
      <c r="C3" s="1425"/>
      <c r="D3" s="1425"/>
      <c r="E3" s="1425"/>
      <c r="F3" s="1425"/>
      <c r="G3" s="1425"/>
      <c r="H3" s="1"/>
      <c r="I3" s="8"/>
      <c r="J3" s="8"/>
      <c r="K3" s="8"/>
      <c r="L3" s="8"/>
      <c r="M3" s="8"/>
      <c r="N3" s="8"/>
      <c r="O3" s="4"/>
    </row>
    <row r="4" spans="1:17" ht="12.75" customHeight="1">
      <c r="A4" s="4"/>
      <c r="B4" s="285"/>
      <c r="C4" s="1417" t="s">
        <v>47</v>
      </c>
      <c r="D4" s="1418"/>
      <c r="E4" s="1418"/>
      <c r="F4" s="1418"/>
      <c r="G4" s="1418"/>
      <c r="H4" s="1418"/>
      <c r="I4" s="8"/>
      <c r="J4" s="8"/>
      <c r="K4" s="8"/>
      <c r="L4" s="8"/>
      <c r="M4" s="22"/>
      <c r="N4" s="8"/>
      <c r="O4" s="4"/>
    </row>
    <row r="5" spans="1:17" s="12" customFormat="1" ht="16.5" customHeight="1">
      <c r="A5" s="11"/>
      <c r="B5" s="284"/>
      <c r="C5" s="1418"/>
      <c r="D5" s="1418"/>
      <c r="E5" s="1418"/>
      <c r="F5" s="1418"/>
      <c r="G5" s="1418"/>
      <c r="H5" s="1418"/>
      <c r="I5" s="8"/>
      <c r="J5" s="8"/>
      <c r="K5" s="8"/>
      <c r="L5" s="8"/>
      <c r="M5" s="22"/>
      <c r="N5" s="8"/>
      <c r="O5" s="11"/>
    </row>
    <row r="6" spans="1:17" ht="11.25" customHeight="1">
      <c r="A6" s="4"/>
      <c r="B6" s="285"/>
      <c r="C6" s="1418"/>
      <c r="D6" s="1418"/>
      <c r="E6" s="1418"/>
      <c r="F6" s="1418"/>
      <c r="G6" s="1418"/>
      <c r="H6" s="1418"/>
      <c r="I6" s="8"/>
      <c r="J6" s="8"/>
      <c r="K6" s="8"/>
      <c r="L6" s="8"/>
      <c r="M6" s="22"/>
      <c r="N6" s="8"/>
      <c r="O6" s="4"/>
    </row>
    <row r="7" spans="1:17" ht="11.25" customHeight="1">
      <c r="A7" s="4"/>
      <c r="B7" s="285"/>
      <c r="C7" s="1418"/>
      <c r="D7" s="1418"/>
      <c r="E7" s="1418"/>
      <c r="F7" s="1418"/>
      <c r="G7" s="1418"/>
      <c r="H7" s="1418"/>
      <c r="I7" s="8"/>
      <c r="J7" s="8"/>
      <c r="K7" s="8"/>
      <c r="L7" s="8"/>
      <c r="M7" s="22"/>
      <c r="N7" s="8"/>
      <c r="O7" s="4"/>
    </row>
    <row r="8" spans="1:17" ht="117" customHeight="1">
      <c r="A8" s="4"/>
      <c r="B8" s="285"/>
      <c r="C8" s="1418"/>
      <c r="D8" s="1418"/>
      <c r="E8" s="1418"/>
      <c r="F8" s="1418"/>
      <c r="G8" s="1418"/>
      <c r="H8" s="1418"/>
      <c r="I8" s="8"/>
      <c r="J8" s="8"/>
      <c r="K8" s="8"/>
      <c r="L8" s="8"/>
      <c r="M8" s="22"/>
      <c r="N8" s="8"/>
      <c r="O8" s="4"/>
    </row>
    <row r="9" spans="1:17" ht="10.5" customHeight="1">
      <c r="A9" s="4"/>
      <c r="B9" s="285"/>
      <c r="C9" s="1418"/>
      <c r="D9" s="1418"/>
      <c r="E9" s="1418"/>
      <c r="F9" s="1418"/>
      <c r="G9" s="1418"/>
      <c r="H9" s="1418"/>
      <c r="I9" s="8"/>
      <c r="J9" s="8"/>
      <c r="K9" s="8"/>
      <c r="L9" s="8"/>
      <c r="M9" s="22"/>
      <c r="N9" s="5"/>
      <c r="O9" s="4"/>
    </row>
    <row r="10" spans="1:17" ht="11.25" customHeight="1">
      <c r="A10" s="4"/>
      <c r="B10" s="285"/>
      <c r="C10" s="1418"/>
      <c r="D10" s="1418"/>
      <c r="E10" s="1418"/>
      <c r="F10" s="1418"/>
      <c r="G10" s="1418"/>
      <c r="H10" s="1418"/>
      <c r="I10" s="8"/>
      <c r="J10" s="8"/>
      <c r="K10" s="8"/>
      <c r="L10" s="8"/>
      <c r="M10" s="22"/>
      <c r="N10" s="5"/>
      <c r="O10" s="4"/>
      <c r="Q10" s="7"/>
    </row>
    <row r="11" spans="1:17" ht="3.75" customHeight="1">
      <c r="A11" s="4"/>
      <c r="B11" s="285"/>
      <c r="C11" s="1418"/>
      <c r="D11" s="1418"/>
      <c r="E11" s="1418"/>
      <c r="F11" s="1418"/>
      <c r="G11" s="1418"/>
      <c r="H11" s="1418"/>
      <c r="I11" s="8"/>
      <c r="J11" s="8"/>
      <c r="K11" s="8"/>
      <c r="L11" s="8"/>
      <c r="M11" s="22"/>
      <c r="N11" s="5"/>
      <c r="O11" s="4"/>
    </row>
    <row r="12" spans="1:17" ht="11.25" customHeight="1">
      <c r="A12" s="4"/>
      <c r="B12" s="285"/>
      <c r="C12" s="1418"/>
      <c r="D12" s="1418"/>
      <c r="E12" s="1418"/>
      <c r="F12" s="1418"/>
      <c r="G12" s="1418"/>
      <c r="H12" s="1418"/>
      <c r="I12" s="8"/>
      <c r="J12" s="8"/>
      <c r="K12" s="8"/>
      <c r="L12" s="8"/>
      <c r="M12" s="22"/>
      <c r="N12" s="5"/>
      <c r="O12" s="4"/>
    </row>
    <row r="13" spans="1:17" ht="11.25" customHeight="1">
      <c r="A13" s="4"/>
      <c r="B13" s="285"/>
      <c r="C13" s="1418"/>
      <c r="D13" s="1418"/>
      <c r="E13" s="1418"/>
      <c r="F13" s="1418"/>
      <c r="G13" s="1418"/>
      <c r="H13" s="1418"/>
      <c r="I13" s="8"/>
      <c r="J13" s="8"/>
      <c r="K13" s="8"/>
      <c r="L13" s="8"/>
      <c r="M13" s="22"/>
      <c r="N13" s="5"/>
      <c r="O13" s="4"/>
    </row>
    <row r="14" spans="1:17" ht="15.75" customHeight="1">
      <c r="A14" s="4"/>
      <c r="B14" s="285"/>
      <c r="C14" s="1418"/>
      <c r="D14" s="1418"/>
      <c r="E14" s="1418"/>
      <c r="F14" s="1418"/>
      <c r="G14" s="1418"/>
      <c r="H14" s="1418"/>
      <c r="I14" s="8"/>
      <c r="J14" s="8"/>
      <c r="K14" s="8"/>
      <c r="L14" s="8"/>
      <c r="M14" s="22"/>
      <c r="N14" s="5"/>
      <c r="O14" s="4"/>
    </row>
    <row r="15" spans="1:17" ht="22.5" customHeight="1">
      <c r="A15" s="4"/>
      <c r="B15" s="285"/>
      <c r="C15" s="1418"/>
      <c r="D15" s="1418"/>
      <c r="E15" s="1418"/>
      <c r="F15" s="1418"/>
      <c r="G15" s="1418"/>
      <c r="H15" s="1418"/>
      <c r="I15" s="8"/>
      <c r="J15" s="8"/>
      <c r="K15" s="8"/>
      <c r="L15" s="8"/>
      <c r="M15" s="22"/>
      <c r="N15" s="5"/>
      <c r="O15" s="4"/>
    </row>
    <row r="16" spans="1:17" ht="11.25" customHeight="1">
      <c r="A16" s="4"/>
      <c r="B16" s="285"/>
      <c r="C16" s="1418"/>
      <c r="D16" s="1418"/>
      <c r="E16" s="1418"/>
      <c r="F16" s="1418"/>
      <c r="G16" s="1418"/>
      <c r="H16" s="1418"/>
      <c r="I16" s="8"/>
      <c r="J16" s="8"/>
      <c r="K16" s="8"/>
      <c r="L16" s="8"/>
      <c r="M16" s="22"/>
      <c r="N16" s="5"/>
      <c r="O16" s="4"/>
    </row>
    <row r="17" spans="1:18" ht="11.25" customHeight="1">
      <c r="A17" s="4"/>
      <c r="B17" s="285"/>
      <c r="C17" s="1418"/>
      <c r="D17" s="1418"/>
      <c r="E17" s="1418"/>
      <c r="F17" s="1418"/>
      <c r="G17" s="1418"/>
      <c r="H17" s="1418"/>
      <c r="I17" s="8"/>
      <c r="J17" s="8"/>
      <c r="K17" s="8"/>
      <c r="L17" s="8"/>
      <c r="M17" s="22"/>
      <c r="N17" s="5"/>
      <c r="O17" s="4"/>
    </row>
    <row r="18" spans="1:18" ht="11.25" customHeight="1">
      <c r="A18" s="4"/>
      <c r="B18" s="285"/>
      <c r="C18" s="1418"/>
      <c r="D18" s="1418"/>
      <c r="E18" s="1418"/>
      <c r="F18" s="1418"/>
      <c r="G18" s="1418"/>
      <c r="H18" s="1418"/>
      <c r="I18" s="10"/>
      <c r="J18" s="10"/>
      <c r="K18" s="10"/>
      <c r="L18" s="10"/>
      <c r="M18" s="10"/>
      <c r="N18" s="5"/>
      <c r="O18" s="4"/>
    </row>
    <row r="19" spans="1:18" ht="11.25" customHeight="1">
      <c r="A19" s="4"/>
      <c r="B19" s="285"/>
      <c r="C19" s="1418"/>
      <c r="D19" s="1418"/>
      <c r="E19" s="1418"/>
      <c r="F19" s="1418"/>
      <c r="G19" s="1418"/>
      <c r="H19" s="1418"/>
      <c r="I19" s="23"/>
      <c r="J19" s="23"/>
      <c r="K19" s="23"/>
      <c r="L19" s="23"/>
      <c r="M19" s="23"/>
      <c r="N19" s="5"/>
      <c r="O19" s="4"/>
    </row>
    <row r="20" spans="1:18" ht="11.25" customHeight="1">
      <c r="A20" s="4"/>
      <c r="B20" s="285"/>
      <c r="C20" s="1418"/>
      <c r="D20" s="1418"/>
      <c r="E20" s="1418"/>
      <c r="F20" s="1418"/>
      <c r="G20" s="1418"/>
      <c r="H20" s="1418"/>
      <c r="I20" s="16"/>
      <c r="J20" s="16"/>
      <c r="K20" s="16"/>
      <c r="L20" s="16"/>
      <c r="M20" s="16"/>
      <c r="N20" s="5"/>
      <c r="O20" s="4"/>
    </row>
    <row r="21" spans="1:18" ht="11.25" customHeight="1">
      <c r="A21" s="4"/>
      <c r="B21" s="285"/>
      <c r="C21" s="1418"/>
      <c r="D21" s="1418"/>
      <c r="E21" s="1418"/>
      <c r="F21" s="1418"/>
      <c r="G21" s="1418"/>
      <c r="H21" s="1418"/>
      <c r="I21" s="16"/>
      <c r="J21" s="16"/>
      <c r="K21" s="16"/>
      <c r="L21" s="16"/>
      <c r="M21" s="16"/>
      <c r="N21" s="5"/>
      <c r="O21" s="4"/>
    </row>
    <row r="22" spans="1:18" ht="12" customHeight="1">
      <c r="A22" s="4"/>
      <c r="B22" s="285"/>
      <c r="C22" s="35"/>
      <c r="D22" s="35"/>
      <c r="E22" s="35"/>
      <c r="F22" s="35"/>
      <c r="G22" s="35"/>
      <c r="H22" s="35"/>
      <c r="I22" s="18"/>
      <c r="J22" s="18"/>
      <c r="K22" s="18"/>
      <c r="L22" s="18"/>
      <c r="M22" s="18"/>
      <c r="N22" s="5"/>
      <c r="O22" s="4"/>
    </row>
    <row r="23" spans="1:18" ht="27.75" customHeight="1">
      <c r="A23" s="4"/>
      <c r="B23" s="285"/>
      <c r="C23" s="35"/>
      <c r="D23" s="35"/>
      <c r="E23" s="35"/>
      <c r="F23" s="35"/>
      <c r="G23" s="35"/>
      <c r="H23" s="35"/>
      <c r="I23" s="16"/>
      <c r="J23" s="16"/>
      <c r="K23" s="16"/>
      <c r="L23" s="16"/>
      <c r="M23" s="16"/>
      <c r="N23" s="5"/>
      <c r="O23" s="4"/>
    </row>
    <row r="24" spans="1:18" ht="18" customHeight="1">
      <c r="A24" s="4"/>
      <c r="B24" s="285"/>
      <c r="C24" s="14"/>
      <c r="D24" s="18"/>
      <c r="E24" s="20"/>
      <c r="F24" s="18"/>
      <c r="G24" s="15"/>
      <c r="H24" s="18"/>
      <c r="I24" s="18"/>
      <c r="J24" s="18"/>
      <c r="K24" s="18"/>
      <c r="L24" s="18"/>
      <c r="M24" s="18"/>
      <c r="N24" s="5"/>
      <c r="O24" s="4"/>
    </row>
    <row r="25" spans="1:18" ht="18" customHeight="1">
      <c r="A25" s="4"/>
      <c r="B25" s="285"/>
      <c r="C25" s="17"/>
      <c r="D25" s="18"/>
      <c r="E25" s="13"/>
      <c r="F25" s="16"/>
      <c r="G25" s="15"/>
      <c r="H25" s="16"/>
      <c r="I25" s="16"/>
      <c r="J25" s="16"/>
      <c r="K25" s="16"/>
      <c r="L25" s="16"/>
      <c r="M25" s="16"/>
      <c r="N25" s="5"/>
      <c r="O25" s="4"/>
    </row>
    <row r="26" spans="1:18">
      <c r="A26" s="4"/>
      <c r="B26" s="285"/>
      <c r="C26" s="17"/>
      <c r="D26" s="18"/>
      <c r="E26" s="13"/>
      <c r="F26" s="16"/>
      <c r="G26" s="15"/>
      <c r="H26" s="16"/>
      <c r="I26" s="16"/>
      <c r="J26" s="16"/>
      <c r="K26" s="16"/>
      <c r="L26" s="16"/>
      <c r="M26" s="16"/>
      <c r="N26" s="5"/>
      <c r="O26" s="4"/>
    </row>
    <row r="27" spans="1:18" ht="13.5" customHeight="1">
      <c r="A27" s="4"/>
      <c r="B27" s="285"/>
      <c r="C27" s="17"/>
      <c r="D27" s="18"/>
      <c r="E27" s="13"/>
      <c r="F27" s="16"/>
      <c r="G27" s="15"/>
      <c r="H27" s="381"/>
      <c r="I27" s="382" t="s">
        <v>42</v>
      </c>
      <c r="J27" s="383"/>
      <c r="K27" s="383"/>
      <c r="L27" s="384"/>
      <c r="M27" s="384"/>
      <c r="N27" s="5"/>
      <c r="O27" s="4"/>
    </row>
    <row r="28" spans="1:18" ht="10.5" customHeight="1">
      <c r="A28" s="4"/>
      <c r="B28" s="285"/>
      <c r="C28" s="14"/>
      <c r="D28" s="18"/>
      <c r="E28" s="20"/>
      <c r="F28" s="18"/>
      <c r="G28" s="15"/>
      <c r="H28" s="18"/>
      <c r="I28" s="385"/>
      <c r="J28" s="385"/>
      <c r="K28" s="385"/>
      <c r="L28" s="385"/>
      <c r="M28" s="571"/>
      <c r="N28" s="386"/>
      <c r="O28" s="4"/>
    </row>
    <row r="29" spans="1:18" ht="16.5" customHeight="1">
      <c r="A29" s="4"/>
      <c r="B29" s="285"/>
      <c r="C29" s="14"/>
      <c r="D29" s="18"/>
      <c r="E29" s="20"/>
      <c r="F29" s="18"/>
      <c r="G29" s="15"/>
      <c r="H29" s="18"/>
      <c r="I29" s="18" t="s">
        <v>435</v>
      </c>
      <c r="J29" s="18"/>
      <c r="K29" s="18"/>
      <c r="L29" s="18"/>
      <c r="M29" s="571"/>
      <c r="N29" s="387"/>
      <c r="O29" s="4"/>
    </row>
    <row r="30" spans="1:18" ht="10.5" customHeight="1">
      <c r="A30" s="4"/>
      <c r="B30" s="285"/>
      <c r="C30" s="14"/>
      <c r="D30" s="18"/>
      <c r="E30" s="20"/>
      <c r="F30" s="18"/>
      <c r="G30" s="15"/>
      <c r="H30" s="18"/>
      <c r="I30" s="18"/>
      <c r="J30" s="18"/>
      <c r="K30" s="18"/>
      <c r="L30" s="18"/>
      <c r="M30" s="571"/>
      <c r="N30" s="387"/>
      <c r="O30" s="4"/>
      <c r="P30" s="125"/>
      <c r="Q30" s="125"/>
      <c r="R30" s="125"/>
    </row>
    <row r="31" spans="1:18" ht="16.5" customHeight="1">
      <c r="A31" s="4"/>
      <c r="B31" s="285"/>
      <c r="C31" s="17"/>
      <c r="D31" s="18"/>
      <c r="E31" s="13"/>
      <c r="F31" s="16"/>
      <c r="G31" s="15"/>
      <c r="H31" s="16"/>
      <c r="I31" s="1416" t="s">
        <v>45</v>
      </c>
      <c r="J31" s="1416"/>
      <c r="K31" s="1423">
        <f>+capa!H25</f>
        <v>41760</v>
      </c>
      <c r="L31" s="1424"/>
      <c r="M31" s="571"/>
      <c r="N31" s="388"/>
      <c r="O31" s="4"/>
      <c r="P31" s="125"/>
      <c r="Q31" s="125"/>
      <c r="R31" s="125"/>
    </row>
    <row r="32" spans="1:18" ht="10.5" customHeight="1">
      <c r="A32" s="4"/>
      <c r="B32" s="285"/>
      <c r="C32" s="17"/>
      <c r="D32" s="18"/>
      <c r="E32" s="13"/>
      <c r="F32" s="16"/>
      <c r="G32" s="15"/>
      <c r="H32" s="16"/>
      <c r="I32" s="270"/>
      <c r="J32" s="270"/>
      <c r="K32" s="269"/>
      <c r="L32" s="269"/>
      <c r="M32" s="571"/>
      <c r="N32" s="388"/>
      <c r="O32" s="4"/>
      <c r="P32" s="125"/>
      <c r="Q32" s="125"/>
      <c r="R32" s="125"/>
    </row>
    <row r="33" spans="1:18" ht="16.5" customHeight="1">
      <c r="A33" s="4"/>
      <c r="B33" s="285"/>
      <c r="C33" s="14"/>
      <c r="D33" s="18"/>
      <c r="E33" s="20"/>
      <c r="F33" s="18"/>
      <c r="G33" s="15"/>
      <c r="H33" s="18"/>
      <c r="I33" s="1422" t="s">
        <v>294</v>
      </c>
      <c r="J33" s="1420"/>
      <c r="K33" s="1420"/>
      <c r="L33" s="1420"/>
      <c r="M33" s="571"/>
      <c r="N33" s="387"/>
      <c r="O33" s="4"/>
      <c r="P33" s="125"/>
      <c r="Q33" s="125"/>
      <c r="R33" s="125"/>
    </row>
    <row r="34" spans="1:18" ht="14.25" customHeight="1">
      <c r="A34" s="4"/>
      <c r="B34" s="285"/>
      <c r="C34" s="14"/>
      <c r="D34" s="18"/>
      <c r="E34" s="20"/>
      <c r="F34" s="18"/>
      <c r="G34" s="15"/>
      <c r="H34" s="18"/>
      <c r="I34" s="229" t="s">
        <v>295</v>
      </c>
      <c r="J34" s="267"/>
      <c r="K34" s="267"/>
      <c r="L34" s="267"/>
      <c r="M34" s="571"/>
      <c r="N34" s="387"/>
      <c r="O34" s="4"/>
    </row>
    <row r="35" spans="1:18" s="125" customFormat="1" ht="14.25" customHeight="1">
      <c r="A35" s="4"/>
      <c r="B35" s="285"/>
      <c r="C35" s="14"/>
      <c r="D35" s="18"/>
      <c r="E35" s="20"/>
      <c r="F35" s="18"/>
      <c r="G35" s="450"/>
      <c r="H35" s="18"/>
      <c r="I35" s="229" t="s">
        <v>367</v>
      </c>
      <c r="J35" s="449"/>
      <c r="K35" s="449"/>
      <c r="L35" s="449"/>
      <c r="M35" s="571"/>
      <c r="N35" s="387"/>
      <c r="O35" s="4"/>
    </row>
    <row r="36" spans="1:18" ht="20.25" customHeight="1">
      <c r="A36" s="4"/>
      <c r="B36" s="285"/>
      <c r="C36" s="17"/>
      <c r="D36" s="18"/>
      <c r="E36" s="13"/>
      <c r="F36" s="16"/>
      <c r="G36" s="15"/>
      <c r="H36" s="16"/>
      <c r="I36" s="1426" t="s">
        <v>296</v>
      </c>
      <c r="J36" s="1426"/>
      <c r="K36" s="1426"/>
      <c r="L36" s="1426"/>
      <c r="M36" s="571"/>
      <c r="N36" s="388"/>
      <c r="O36" s="4"/>
    </row>
    <row r="37" spans="1:18" ht="12.75" customHeight="1">
      <c r="A37" s="4"/>
      <c r="B37" s="285"/>
      <c r="C37" s="17"/>
      <c r="D37" s="18"/>
      <c r="E37" s="13"/>
      <c r="F37" s="16"/>
      <c r="G37" s="15"/>
      <c r="H37" s="16"/>
      <c r="I37" s="268" t="s">
        <v>297</v>
      </c>
      <c r="J37" s="268"/>
      <c r="K37" s="268"/>
      <c r="L37" s="268"/>
      <c r="M37" s="571"/>
      <c r="N37" s="388"/>
      <c r="O37" s="4"/>
    </row>
    <row r="38" spans="1:18" ht="12.75" customHeight="1">
      <c r="A38" s="4"/>
      <c r="B38" s="285"/>
      <c r="C38" s="17"/>
      <c r="D38" s="18"/>
      <c r="E38" s="13"/>
      <c r="F38" s="16"/>
      <c r="G38" s="15"/>
      <c r="H38" s="16"/>
      <c r="I38" s="1426" t="s">
        <v>332</v>
      </c>
      <c r="J38" s="1426"/>
      <c r="K38" s="1426"/>
      <c r="L38" s="1426"/>
      <c r="M38" s="571"/>
      <c r="N38" s="388"/>
      <c r="O38" s="4"/>
    </row>
    <row r="39" spans="1:18" ht="17.25" customHeight="1">
      <c r="A39" s="4"/>
      <c r="B39" s="285"/>
      <c r="C39" s="14"/>
      <c r="D39" s="18"/>
      <c r="E39" s="20"/>
      <c r="F39" s="18"/>
      <c r="G39" s="15"/>
      <c r="H39" s="18"/>
      <c r="I39" s="1428" t="s">
        <v>495</v>
      </c>
      <c r="J39" s="1426"/>
      <c r="K39" s="1426"/>
      <c r="L39" s="1426"/>
      <c r="M39" s="571"/>
      <c r="N39" s="387"/>
      <c r="O39" s="4"/>
    </row>
    <row r="40" spans="1:18" ht="15" customHeight="1">
      <c r="A40" s="4"/>
      <c r="B40" s="285"/>
      <c r="C40" s="17"/>
      <c r="D40" s="18"/>
      <c r="E40" s="13"/>
      <c r="F40" s="16"/>
      <c r="G40" s="15"/>
      <c r="H40" s="16"/>
      <c r="I40" s="1428" t="s">
        <v>331</v>
      </c>
      <c r="J40" s="1426"/>
      <c r="K40" s="1426"/>
      <c r="L40" s="1426"/>
      <c r="M40" s="571"/>
      <c r="N40" s="388"/>
      <c r="O40" s="4"/>
    </row>
    <row r="41" spans="1:18" ht="10.5" customHeight="1">
      <c r="A41" s="4"/>
      <c r="B41" s="285"/>
      <c r="C41" s="17"/>
      <c r="D41" s="18"/>
      <c r="E41" s="13"/>
      <c r="F41" s="16"/>
      <c r="G41" s="15"/>
      <c r="H41" s="16"/>
      <c r="I41" s="268"/>
      <c r="J41" s="268"/>
      <c r="K41" s="268"/>
      <c r="L41" s="268"/>
      <c r="M41" s="571"/>
      <c r="N41" s="388"/>
      <c r="O41" s="4"/>
    </row>
    <row r="42" spans="1:18" ht="16.5" customHeight="1">
      <c r="A42" s="4"/>
      <c r="B42" s="285"/>
      <c r="C42" s="17"/>
      <c r="D42" s="18"/>
      <c r="E42" s="13"/>
      <c r="F42" s="16"/>
      <c r="G42" s="15"/>
      <c r="H42" s="16"/>
      <c r="I42" s="1421" t="s">
        <v>51</v>
      </c>
      <c r="J42" s="1416"/>
      <c r="K42" s="1416"/>
      <c r="L42" s="1416"/>
      <c r="M42" s="571"/>
      <c r="N42" s="388"/>
      <c r="O42" s="4"/>
    </row>
    <row r="43" spans="1:18" ht="10.5" customHeight="1">
      <c r="A43" s="4"/>
      <c r="B43" s="285"/>
      <c r="C43" s="14"/>
      <c r="D43" s="18"/>
      <c r="E43" s="20"/>
      <c r="F43" s="18"/>
      <c r="G43" s="15"/>
      <c r="H43" s="18"/>
      <c r="I43" s="1427"/>
      <c r="J43" s="1427"/>
      <c r="K43" s="1427"/>
      <c r="L43" s="1427"/>
      <c r="M43" s="571"/>
      <c r="N43" s="387"/>
      <c r="O43" s="4"/>
    </row>
    <row r="44" spans="1:18" ht="16.5" customHeight="1">
      <c r="A44" s="4"/>
      <c r="B44" s="285"/>
      <c r="C44" s="17"/>
      <c r="D44" s="18"/>
      <c r="E44" s="13"/>
      <c r="F44" s="16"/>
      <c r="G44" s="15"/>
      <c r="H44" s="16"/>
      <c r="I44" s="1420" t="s">
        <v>23</v>
      </c>
      <c r="J44" s="1420"/>
      <c r="K44" s="1420"/>
      <c r="L44" s="1420"/>
      <c r="M44" s="571"/>
      <c r="N44" s="388"/>
      <c r="O44" s="4"/>
    </row>
    <row r="45" spans="1:18" ht="10.5" customHeight="1">
      <c r="A45" s="4"/>
      <c r="B45" s="285"/>
      <c r="C45" s="17"/>
      <c r="D45" s="18"/>
      <c r="E45" s="13"/>
      <c r="F45" s="16"/>
      <c r="G45" s="15"/>
      <c r="H45" s="16"/>
      <c r="I45" s="267"/>
      <c r="J45" s="267"/>
      <c r="K45" s="267"/>
      <c r="L45" s="267"/>
      <c r="M45" s="571"/>
      <c r="N45" s="388"/>
      <c r="O45" s="4"/>
    </row>
    <row r="46" spans="1:18" ht="16.5" customHeight="1">
      <c r="A46" s="4"/>
      <c r="B46" s="285"/>
      <c r="C46" s="14"/>
      <c r="D46" s="18"/>
      <c r="E46" s="20"/>
      <c r="F46" s="18"/>
      <c r="G46" s="15"/>
      <c r="H46" s="18"/>
      <c r="I46" s="1416" t="s">
        <v>19</v>
      </c>
      <c r="J46" s="1416"/>
      <c r="K46" s="1416"/>
      <c r="L46" s="1416"/>
      <c r="M46" s="571"/>
      <c r="N46" s="387"/>
      <c r="O46" s="4"/>
    </row>
    <row r="47" spans="1:18" ht="10.5" customHeight="1">
      <c r="A47" s="4"/>
      <c r="B47" s="285"/>
      <c r="C47" s="14"/>
      <c r="D47" s="18"/>
      <c r="E47" s="20"/>
      <c r="F47" s="18"/>
      <c r="G47" s="15"/>
      <c r="H47" s="18"/>
      <c r="I47" s="270"/>
      <c r="J47" s="270"/>
      <c r="K47" s="270"/>
      <c r="L47" s="270"/>
      <c r="M47" s="571"/>
      <c r="N47" s="387"/>
      <c r="O47" s="4"/>
    </row>
    <row r="48" spans="1:18" ht="16.5" customHeight="1">
      <c r="A48" s="4"/>
      <c r="B48" s="285"/>
      <c r="C48" s="972"/>
      <c r="D48" s="18"/>
      <c r="E48" s="13"/>
      <c r="F48" s="16"/>
      <c r="G48" s="15"/>
      <c r="H48" s="16"/>
      <c r="I48" s="1415" t="s">
        <v>10</v>
      </c>
      <c r="J48" s="1415"/>
      <c r="K48" s="1415"/>
      <c r="L48" s="1415"/>
      <c r="M48" s="571"/>
      <c r="N48" s="388"/>
      <c r="O48" s="4"/>
    </row>
    <row r="49" spans="1:15" ht="5.25" customHeight="1">
      <c r="A49" s="4"/>
      <c r="B49" s="285"/>
      <c r="C49" s="17"/>
      <c r="D49" s="18"/>
      <c r="E49" s="13"/>
      <c r="F49" s="16"/>
      <c r="G49" s="15"/>
      <c r="H49" s="16"/>
      <c r="I49" s="271"/>
      <c r="J49" s="271"/>
      <c r="K49" s="271"/>
      <c r="L49" s="271"/>
      <c r="M49" s="571"/>
      <c r="N49" s="388"/>
      <c r="O49" s="4"/>
    </row>
    <row r="50" spans="1:15" ht="12.75" customHeight="1">
      <c r="A50" s="4"/>
      <c r="B50" s="285"/>
      <c r="C50" s="17"/>
      <c r="D50" s="18"/>
      <c r="E50" s="13"/>
      <c r="F50" s="16"/>
      <c r="G50" s="15"/>
      <c r="H50" s="16"/>
      <c r="I50" s="8"/>
      <c r="J50" s="8"/>
      <c r="K50" s="8"/>
      <c r="L50" s="8"/>
      <c r="M50" s="545"/>
      <c r="N50" s="5"/>
      <c r="O50" s="4"/>
    </row>
    <row r="51" spans="1:15" ht="27.75" customHeight="1">
      <c r="A51" s="4"/>
      <c r="B51" s="285"/>
      <c r="C51" s="3"/>
      <c r="D51" s="8"/>
      <c r="E51" s="5"/>
      <c r="F51" s="2"/>
      <c r="G51" s="6"/>
      <c r="H51" s="2"/>
      <c r="I51" s="33"/>
      <c r="J51" s="33"/>
      <c r="K51" s="8"/>
      <c r="L51" s="8"/>
      <c r="M51" s="2"/>
      <c r="N51" s="5"/>
      <c r="O51" s="4"/>
    </row>
    <row r="52" spans="1:15" ht="20.25" customHeight="1">
      <c r="A52" s="4"/>
      <c r="B52" s="285"/>
      <c r="C52" s="5"/>
      <c r="D52" s="5"/>
      <c r="E52" s="5"/>
      <c r="F52" s="5"/>
      <c r="G52" s="5"/>
      <c r="H52" s="5"/>
      <c r="I52" s="5"/>
      <c r="J52" s="5"/>
      <c r="K52" s="5"/>
      <c r="L52" s="5"/>
      <c r="M52" s="5"/>
      <c r="N52" s="5"/>
      <c r="O52" s="4"/>
    </row>
    <row r="53" spans="1:15">
      <c r="A53" s="4"/>
      <c r="B53" s="445">
        <v>2</v>
      </c>
      <c r="C53" s="1413">
        <v>41760</v>
      </c>
      <c r="D53" s="1413"/>
      <c r="E53" s="1413"/>
      <c r="F53" s="1413"/>
      <c r="G53" s="1413"/>
      <c r="H53" s="1413"/>
      <c r="I53" s="8"/>
      <c r="J53" s="8"/>
      <c r="K53" s="8"/>
      <c r="L53" s="8"/>
      <c r="M53" s="8"/>
      <c r="O53" s="4"/>
    </row>
    <row r="64" spans="1:15" ht="8.25" customHeight="1"/>
    <row r="66" spans="13:14" ht="9" customHeight="1">
      <c r="N66" s="9"/>
    </row>
    <row r="67" spans="13:14" ht="8.25" customHeight="1">
      <c r="M67" s="1414"/>
      <c r="N67" s="1414"/>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31" t="s">
        <v>352</v>
      </c>
      <c r="C1" s="1432"/>
      <c r="D1" s="1432"/>
      <c r="E1" s="1432"/>
      <c r="F1" s="37"/>
      <c r="G1" s="37"/>
      <c r="H1" s="37"/>
      <c r="I1" s="37"/>
      <c r="J1" s="37"/>
      <c r="K1" s="37"/>
      <c r="L1" s="37"/>
      <c r="M1" s="398"/>
      <c r="N1" s="398"/>
      <c r="O1" s="38"/>
    </row>
    <row r="2" spans="1:15" ht="8.25" customHeight="1">
      <c r="A2" s="36"/>
      <c r="B2" s="403"/>
      <c r="C2" s="399"/>
      <c r="D2" s="399"/>
      <c r="E2" s="399"/>
      <c r="F2" s="399"/>
      <c r="G2" s="399"/>
      <c r="H2" s="400"/>
      <c r="I2" s="400"/>
      <c r="J2" s="400"/>
      <c r="K2" s="400"/>
      <c r="L2" s="400"/>
      <c r="M2" s="400"/>
      <c r="N2" s="401"/>
      <c r="O2" s="40"/>
    </row>
    <row r="3" spans="1:15" s="44" customFormat="1" ht="11.25" customHeight="1">
      <c r="A3" s="41"/>
      <c r="B3" s="42"/>
      <c r="C3" s="1433" t="s">
        <v>54</v>
      </c>
      <c r="D3" s="1433"/>
      <c r="E3" s="1433"/>
      <c r="F3" s="1433"/>
      <c r="G3" s="1433"/>
      <c r="H3" s="1433"/>
      <c r="I3" s="1433"/>
      <c r="J3" s="1433"/>
      <c r="K3" s="1433"/>
      <c r="L3" s="1433"/>
      <c r="M3" s="1433"/>
      <c r="N3" s="402"/>
      <c r="O3" s="43"/>
    </row>
    <row r="4" spans="1:15" s="44" customFormat="1" ht="11.25">
      <c r="A4" s="41"/>
      <c r="B4" s="42"/>
      <c r="C4" s="1433"/>
      <c r="D4" s="1433"/>
      <c r="E4" s="1433"/>
      <c r="F4" s="1433"/>
      <c r="G4" s="1433"/>
      <c r="H4" s="1433"/>
      <c r="I4" s="1433"/>
      <c r="J4" s="1433"/>
      <c r="K4" s="1433"/>
      <c r="L4" s="1433"/>
      <c r="M4" s="1433"/>
      <c r="N4" s="402"/>
      <c r="O4" s="43"/>
    </row>
    <row r="5" spans="1:15" s="44" customFormat="1" ht="3" customHeight="1">
      <c r="A5" s="41"/>
      <c r="B5" s="42"/>
      <c r="C5" s="45"/>
      <c r="D5" s="45"/>
      <c r="E5" s="45"/>
      <c r="F5" s="45"/>
      <c r="G5" s="45"/>
      <c r="H5" s="45"/>
      <c r="I5" s="45"/>
      <c r="J5" s="42"/>
      <c r="K5" s="42"/>
      <c r="L5" s="42"/>
      <c r="M5" s="46"/>
      <c r="N5" s="402"/>
      <c r="O5" s="43"/>
    </row>
    <row r="6" spans="1:15" s="44" customFormat="1" ht="18" customHeight="1">
      <c r="A6" s="41"/>
      <c r="B6" s="42"/>
      <c r="C6" s="47"/>
      <c r="D6" s="1429" t="s">
        <v>436</v>
      </c>
      <c r="E6" s="1429"/>
      <c r="F6" s="1429"/>
      <c r="G6" s="1429"/>
      <c r="H6" s="1429"/>
      <c r="I6" s="1429"/>
      <c r="J6" s="1429"/>
      <c r="K6" s="1429"/>
      <c r="L6" s="1429"/>
      <c r="M6" s="1429"/>
      <c r="N6" s="402"/>
      <c r="O6" s="43"/>
    </row>
    <row r="7" spans="1:15" s="44" customFormat="1" ht="3" customHeight="1">
      <c r="A7" s="41"/>
      <c r="B7" s="42"/>
      <c r="C7" s="45"/>
      <c r="D7" s="45"/>
      <c r="E7" s="45"/>
      <c r="F7" s="45"/>
      <c r="G7" s="45"/>
      <c r="H7" s="45"/>
      <c r="I7" s="45"/>
      <c r="J7" s="42"/>
      <c r="K7" s="42"/>
      <c r="L7" s="42"/>
      <c r="M7" s="46"/>
      <c r="N7" s="402"/>
      <c r="O7" s="43"/>
    </row>
    <row r="8" spans="1:15" s="44" customFormat="1" ht="92.25" customHeight="1">
      <c r="A8" s="41"/>
      <c r="B8" s="42"/>
      <c r="C8" s="45"/>
      <c r="D8" s="1430" t="s">
        <v>437</v>
      </c>
      <c r="E8" s="1429"/>
      <c r="F8" s="1429"/>
      <c r="G8" s="1429"/>
      <c r="H8" s="1429"/>
      <c r="I8" s="1429"/>
      <c r="J8" s="1429"/>
      <c r="K8" s="1429"/>
      <c r="L8" s="1429"/>
      <c r="M8" s="1429"/>
      <c r="N8" s="402"/>
      <c r="O8" s="43"/>
    </row>
    <row r="9" spans="1:15" s="44" customFormat="1" ht="3" customHeight="1">
      <c r="A9" s="41"/>
      <c r="B9" s="42"/>
      <c r="C9" s="45"/>
      <c r="D9" s="45"/>
      <c r="E9" s="45"/>
      <c r="F9" s="45"/>
      <c r="G9" s="45"/>
      <c r="H9" s="45"/>
      <c r="I9" s="45"/>
      <c r="J9" s="42"/>
      <c r="K9" s="42"/>
      <c r="L9" s="42"/>
      <c r="M9" s="46"/>
      <c r="N9" s="402"/>
      <c r="O9" s="43"/>
    </row>
    <row r="10" spans="1:15" s="44" customFormat="1" ht="67.5" customHeight="1">
      <c r="A10" s="41"/>
      <c r="B10" s="42"/>
      <c r="C10" s="45"/>
      <c r="D10" s="1434" t="s">
        <v>438</v>
      </c>
      <c r="E10" s="1434"/>
      <c r="F10" s="1434"/>
      <c r="G10" s="1434"/>
      <c r="H10" s="1434"/>
      <c r="I10" s="1434"/>
      <c r="J10" s="1434"/>
      <c r="K10" s="1434"/>
      <c r="L10" s="1434"/>
      <c r="M10" s="1434"/>
      <c r="N10" s="402"/>
      <c r="O10" s="43"/>
    </row>
    <row r="11" spans="1:15" s="44" customFormat="1" ht="3" customHeight="1">
      <c r="A11" s="41"/>
      <c r="B11" s="42"/>
      <c r="C11" s="45"/>
      <c r="D11" s="272"/>
      <c r="E11" s="272"/>
      <c r="F11" s="272"/>
      <c r="G11" s="272"/>
      <c r="H11" s="272"/>
      <c r="I11" s="272"/>
      <c r="J11" s="272"/>
      <c r="K11" s="272"/>
      <c r="L11" s="272"/>
      <c r="M11" s="272"/>
      <c r="N11" s="402"/>
      <c r="O11" s="43"/>
    </row>
    <row r="12" spans="1:15" s="44" customFormat="1" ht="53.25" customHeight="1">
      <c r="A12" s="41"/>
      <c r="B12" s="42"/>
      <c r="C12" s="45"/>
      <c r="D12" s="1429" t="s">
        <v>439</v>
      </c>
      <c r="E12" s="1429"/>
      <c r="F12" s="1429"/>
      <c r="G12" s="1429"/>
      <c r="H12" s="1429"/>
      <c r="I12" s="1429"/>
      <c r="J12" s="1429"/>
      <c r="K12" s="1429"/>
      <c r="L12" s="1429"/>
      <c r="M12" s="1429"/>
      <c r="N12" s="402"/>
      <c r="O12" s="43"/>
    </row>
    <row r="13" spans="1:15" s="44" customFormat="1" ht="3" customHeight="1">
      <c r="A13" s="41"/>
      <c r="B13" s="42"/>
      <c r="C13" s="45"/>
      <c r="D13" s="272"/>
      <c r="E13" s="272"/>
      <c r="F13" s="272"/>
      <c r="G13" s="272"/>
      <c r="H13" s="272"/>
      <c r="I13" s="272"/>
      <c r="J13" s="272"/>
      <c r="K13" s="272"/>
      <c r="L13" s="272"/>
      <c r="M13" s="272"/>
      <c r="N13" s="402"/>
      <c r="O13" s="43"/>
    </row>
    <row r="14" spans="1:15" s="44" customFormat="1" ht="23.25" customHeight="1">
      <c r="A14" s="41"/>
      <c r="B14" s="42"/>
      <c r="C14" s="45"/>
      <c r="D14" s="1429" t="s">
        <v>440</v>
      </c>
      <c r="E14" s="1429"/>
      <c r="F14" s="1429"/>
      <c r="G14" s="1429"/>
      <c r="H14" s="1429"/>
      <c r="I14" s="1429"/>
      <c r="J14" s="1429"/>
      <c r="K14" s="1429"/>
      <c r="L14" s="1429"/>
      <c r="M14" s="1429"/>
      <c r="N14" s="402"/>
      <c r="O14" s="43"/>
    </row>
    <row r="15" spans="1:15" s="44" customFormat="1" ht="3" customHeight="1">
      <c r="A15" s="41"/>
      <c r="B15" s="42"/>
      <c r="C15" s="45"/>
      <c r="D15" s="272"/>
      <c r="E15" s="272"/>
      <c r="F15" s="272"/>
      <c r="G15" s="272"/>
      <c r="H15" s="272"/>
      <c r="I15" s="272"/>
      <c r="J15" s="272"/>
      <c r="K15" s="272"/>
      <c r="L15" s="272"/>
      <c r="M15" s="272"/>
      <c r="N15" s="402"/>
      <c r="O15" s="43"/>
    </row>
    <row r="16" spans="1:15" s="44" customFormat="1" ht="23.25" customHeight="1">
      <c r="A16" s="41"/>
      <c r="B16" s="42"/>
      <c r="C16" s="45"/>
      <c r="D16" s="1429" t="s">
        <v>441</v>
      </c>
      <c r="E16" s="1429"/>
      <c r="F16" s="1429"/>
      <c r="G16" s="1429"/>
      <c r="H16" s="1429"/>
      <c r="I16" s="1429"/>
      <c r="J16" s="1429"/>
      <c r="K16" s="1429"/>
      <c r="L16" s="1429"/>
      <c r="M16" s="1429"/>
      <c r="N16" s="402"/>
      <c r="O16" s="43"/>
    </row>
    <row r="17" spans="1:15" s="44" customFormat="1" ht="3" customHeight="1">
      <c r="A17" s="41"/>
      <c r="B17" s="42"/>
      <c r="C17" s="45"/>
      <c r="D17" s="272"/>
      <c r="E17" s="272"/>
      <c r="F17" s="272"/>
      <c r="G17" s="272"/>
      <c r="H17" s="272"/>
      <c r="I17" s="272"/>
      <c r="J17" s="272"/>
      <c r="K17" s="272"/>
      <c r="L17" s="272"/>
      <c r="M17" s="272"/>
      <c r="N17" s="402"/>
      <c r="O17" s="43"/>
    </row>
    <row r="18" spans="1:15" s="44" customFormat="1" ht="23.25" customHeight="1">
      <c r="A18" s="41"/>
      <c r="B18" s="42"/>
      <c r="C18" s="45"/>
      <c r="D18" s="1430" t="s">
        <v>442</v>
      </c>
      <c r="E18" s="1429"/>
      <c r="F18" s="1429"/>
      <c r="G18" s="1429"/>
      <c r="H18" s="1429"/>
      <c r="I18" s="1429"/>
      <c r="J18" s="1429"/>
      <c r="K18" s="1429"/>
      <c r="L18" s="1429"/>
      <c r="M18" s="1429"/>
      <c r="N18" s="402"/>
      <c r="O18" s="43"/>
    </row>
    <row r="19" spans="1:15" s="44" customFormat="1" ht="3" customHeight="1">
      <c r="A19" s="41"/>
      <c r="B19" s="42"/>
      <c r="C19" s="45"/>
      <c r="D19" s="272"/>
      <c r="E19" s="272"/>
      <c r="F19" s="272"/>
      <c r="G19" s="272"/>
      <c r="H19" s="272"/>
      <c r="I19" s="272"/>
      <c r="J19" s="272"/>
      <c r="K19" s="272"/>
      <c r="L19" s="272"/>
      <c r="M19" s="272"/>
      <c r="N19" s="402"/>
      <c r="O19" s="43"/>
    </row>
    <row r="20" spans="1:15" s="44" customFormat="1" ht="14.25" customHeight="1">
      <c r="A20" s="41"/>
      <c r="B20" s="42"/>
      <c r="C20" s="45"/>
      <c r="D20" s="1429" t="s">
        <v>443</v>
      </c>
      <c r="E20" s="1429"/>
      <c r="F20" s="1429"/>
      <c r="G20" s="1429"/>
      <c r="H20" s="1429"/>
      <c r="I20" s="1429"/>
      <c r="J20" s="1429"/>
      <c r="K20" s="1429"/>
      <c r="L20" s="1429"/>
      <c r="M20" s="1429"/>
      <c r="N20" s="402"/>
      <c r="O20" s="43"/>
    </row>
    <row r="21" spans="1:15" s="44" customFormat="1" ht="3" customHeight="1">
      <c r="A21" s="41"/>
      <c r="B21" s="42"/>
      <c r="C21" s="45"/>
      <c r="D21" s="272"/>
      <c r="E21" s="272"/>
      <c r="F21" s="272"/>
      <c r="G21" s="272"/>
      <c r="H21" s="272"/>
      <c r="I21" s="272"/>
      <c r="J21" s="272"/>
      <c r="K21" s="272"/>
      <c r="L21" s="272"/>
      <c r="M21" s="272"/>
      <c r="N21" s="402"/>
      <c r="O21" s="43"/>
    </row>
    <row r="22" spans="1:15" s="44" customFormat="1" ht="32.25" customHeight="1">
      <c r="A22" s="41"/>
      <c r="B22" s="42"/>
      <c r="C22" s="45"/>
      <c r="D22" s="1429" t="s">
        <v>444</v>
      </c>
      <c r="E22" s="1429"/>
      <c r="F22" s="1429"/>
      <c r="G22" s="1429"/>
      <c r="H22" s="1429"/>
      <c r="I22" s="1429"/>
      <c r="J22" s="1429"/>
      <c r="K22" s="1429"/>
      <c r="L22" s="1429"/>
      <c r="M22" s="1429"/>
      <c r="N22" s="402"/>
      <c r="O22" s="43"/>
    </row>
    <row r="23" spans="1:15" s="44" customFormat="1" ht="3" customHeight="1">
      <c r="A23" s="41"/>
      <c r="B23" s="42"/>
      <c r="C23" s="45"/>
      <c r="D23" s="272"/>
      <c r="E23" s="272"/>
      <c r="F23" s="272"/>
      <c r="G23" s="272"/>
      <c r="H23" s="272"/>
      <c r="I23" s="272"/>
      <c r="J23" s="272"/>
      <c r="K23" s="272"/>
      <c r="L23" s="272"/>
      <c r="M23" s="272"/>
      <c r="N23" s="402"/>
      <c r="O23" s="43"/>
    </row>
    <row r="24" spans="1:15" s="44" customFormat="1" ht="81.75" customHeight="1">
      <c r="A24" s="41"/>
      <c r="B24" s="42"/>
      <c r="C24" s="45"/>
      <c r="D24" s="1429" t="s">
        <v>335</v>
      </c>
      <c r="E24" s="1429"/>
      <c r="F24" s="1429"/>
      <c r="G24" s="1429"/>
      <c r="H24" s="1429"/>
      <c r="I24" s="1429"/>
      <c r="J24" s="1429"/>
      <c r="K24" s="1429"/>
      <c r="L24" s="1429"/>
      <c r="M24" s="1429"/>
      <c r="N24" s="402"/>
      <c r="O24" s="43"/>
    </row>
    <row r="25" spans="1:15" s="44" customFormat="1" ht="3" customHeight="1">
      <c r="A25" s="41"/>
      <c r="B25" s="42"/>
      <c r="C25" s="45"/>
      <c r="D25" s="272"/>
      <c r="E25" s="272"/>
      <c r="F25" s="272"/>
      <c r="G25" s="272"/>
      <c r="H25" s="272"/>
      <c r="I25" s="272"/>
      <c r="J25" s="272"/>
      <c r="K25" s="272"/>
      <c r="L25" s="272"/>
      <c r="M25" s="272"/>
      <c r="N25" s="402"/>
      <c r="O25" s="43"/>
    </row>
    <row r="26" spans="1:15" s="44" customFormat="1" ht="105.75" customHeight="1">
      <c r="A26" s="41"/>
      <c r="B26" s="42"/>
      <c r="C26" s="45"/>
      <c r="D26" s="1440" t="s">
        <v>527</v>
      </c>
      <c r="E26" s="1440"/>
      <c r="F26" s="1440"/>
      <c r="G26" s="1440"/>
      <c r="H26" s="1440"/>
      <c r="I26" s="1440"/>
      <c r="J26" s="1440"/>
      <c r="K26" s="1440"/>
      <c r="L26" s="1440"/>
      <c r="M26" s="1440"/>
      <c r="N26" s="402"/>
      <c r="O26" s="43"/>
    </row>
    <row r="27" spans="1:15" s="44" customFormat="1" ht="3" customHeight="1">
      <c r="A27" s="41"/>
      <c r="B27" s="42"/>
      <c r="C27" s="45"/>
      <c r="D27" s="56"/>
      <c r="E27" s="56"/>
      <c r="F27" s="56"/>
      <c r="G27" s="56"/>
      <c r="H27" s="56"/>
      <c r="I27" s="56"/>
      <c r="J27" s="57"/>
      <c r="K27" s="57"/>
      <c r="L27" s="57"/>
      <c r="M27" s="58"/>
      <c r="N27" s="402"/>
      <c r="O27" s="43"/>
    </row>
    <row r="28" spans="1:15" s="44" customFormat="1" ht="57" customHeight="1">
      <c r="A28" s="41"/>
      <c r="B28" s="42"/>
      <c r="C28" s="47"/>
      <c r="D28" s="1429" t="s">
        <v>53</v>
      </c>
      <c r="E28" s="1437"/>
      <c r="F28" s="1437"/>
      <c r="G28" s="1437"/>
      <c r="H28" s="1437"/>
      <c r="I28" s="1437"/>
      <c r="J28" s="1437"/>
      <c r="K28" s="1437"/>
      <c r="L28" s="1437"/>
      <c r="M28" s="1437"/>
      <c r="N28" s="402"/>
      <c r="O28" s="43"/>
    </row>
    <row r="29" spans="1:15" s="44" customFormat="1" ht="3" customHeight="1">
      <c r="A29" s="41"/>
      <c r="B29" s="42"/>
      <c r="C29" s="47"/>
      <c r="D29" s="273"/>
      <c r="E29" s="273"/>
      <c r="F29" s="273"/>
      <c r="G29" s="273"/>
      <c r="H29" s="273"/>
      <c r="I29" s="273"/>
      <c r="J29" s="273"/>
      <c r="K29" s="273"/>
      <c r="L29" s="273"/>
      <c r="M29" s="273"/>
      <c r="N29" s="402"/>
      <c r="O29" s="43"/>
    </row>
    <row r="30" spans="1:15" s="44" customFormat="1" ht="34.5" customHeight="1">
      <c r="A30" s="41"/>
      <c r="B30" s="42"/>
      <c r="C30" s="47"/>
      <c r="D30" s="1429" t="s">
        <v>52</v>
      </c>
      <c r="E30" s="1437"/>
      <c r="F30" s="1437"/>
      <c r="G30" s="1437"/>
      <c r="H30" s="1437"/>
      <c r="I30" s="1437"/>
      <c r="J30" s="1437"/>
      <c r="K30" s="1437"/>
      <c r="L30" s="1437"/>
      <c r="M30" s="1437"/>
      <c r="N30" s="402"/>
      <c r="O30" s="43"/>
    </row>
    <row r="31" spans="1:15" s="44" customFormat="1" ht="30.75" customHeight="1">
      <c r="A31" s="41"/>
      <c r="B31" s="42"/>
      <c r="C31" s="49"/>
      <c r="D31" s="92"/>
      <c r="E31" s="92"/>
      <c r="F31" s="92"/>
      <c r="G31" s="92"/>
      <c r="H31" s="92"/>
      <c r="I31" s="92"/>
      <c r="J31" s="92"/>
      <c r="K31" s="92"/>
      <c r="L31" s="92"/>
      <c r="M31" s="92"/>
      <c r="N31" s="402"/>
      <c r="O31" s="43"/>
    </row>
    <row r="32" spans="1:15" s="44" customFormat="1" ht="13.5" customHeight="1">
      <c r="A32" s="41"/>
      <c r="B32" s="42"/>
      <c r="C32" s="49"/>
      <c r="D32" s="390"/>
      <c r="E32" s="390"/>
      <c r="F32" s="390"/>
      <c r="G32" s="391"/>
      <c r="H32" s="392" t="s">
        <v>17</v>
      </c>
      <c r="I32" s="389"/>
      <c r="J32" s="52"/>
      <c r="K32" s="391"/>
      <c r="L32" s="392" t="s">
        <v>24</v>
      </c>
      <c r="M32" s="389"/>
      <c r="N32" s="402"/>
      <c r="O32" s="43"/>
    </row>
    <row r="33" spans="1:17" s="44" customFormat="1" ht="6" customHeight="1">
      <c r="A33" s="41"/>
      <c r="B33" s="42"/>
      <c r="C33" s="49"/>
      <c r="D33" s="393"/>
      <c r="E33" s="50"/>
      <c r="F33" s="50"/>
      <c r="G33" s="52"/>
      <c r="H33" s="51"/>
      <c r="I33" s="52"/>
      <c r="J33" s="52"/>
      <c r="K33" s="395"/>
      <c r="L33" s="396"/>
      <c r="M33" s="52"/>
      <c r="N33" s="402"/>
      <c r="O33" s="43"/>
    </row>
    <row r="34" spans="1:17" s="44" customFormat="1" ht="11.25">
      <c r="A34" s="41"/>
      <c r="B34" s="42"/>
      <c r="C34" s="48"/>
      <c r="D34" s="394" t="s">
        <v>44</v>
      </c>
      <c r="E34" s="50" t="s">
        <v>36</v>
      </c>
      <c r="F34" s="50"/>
      <c r="G34" s="50"/>
      <c r="H34" s="51"/>
      <c r="I34" s="50"/>
      <c r="J34" s="52"/>
      <c r="K34" s="397"/>
      <c r="L34" s="52"/>
      <c r="M34" s="52"/>
      <c r="N34" s="402"/>
      <c r="O34" s="43"/>
    </row>
    <row r="35" spans="1:17" s="44" customFormat="1" ht="11.25">
      <c r="A35" s="41"/>
      <c r="B35" s="42"/>
      <c r="C35" s="49"/>
      <c r="D35" s="394" t="s">
        <v>3</v>
      </c>
      <c r="E35" s="50" t="s">
        <v>37</v>
      </c>
      <c r="F35" s="50"/>
      <c r="G35" s="52"/>
      <c r="H35" s="51"/>
      <c r="I35" s="52"/>
      <c r="J35" s="52"/>
      <c r="K35" s="1435">
        <f>+capa!D55</f>
        <v>41789</v>
      </c>
      <c r="L35" s="1436"/>
      <c r="M35" s="52"/>
      <c r="N35" s="402"/>
      <c r="O35" s="43"/>
    </row>
    <row r="36" spans="1:17" s="44" customFormat="1" ht="11.25">
      <c r="A36" s="41"/>
      <c r="B36" s="42"/>
      <c r="C36" s="49"/>
      <c r="D36" s="394" t="s">
        <v>40</v>
      </c>
      <c r="E36" s="50" t="s">
        <v>39</v>
      </c>
      <c r="F36" s="50"/>
      <c r="G36" s="52"/>
      <c r="H36" s="51"/>
      <c r="I36" s="52"/>
      <c r="J36" s="52"/>
      <c r="K36" s="397"/>
      <c r="L36" s="52"/>
      <c r="M36" s="52"/>
      <c r="N36" s="402"/>
      <c r="O36" s="43"/>
    </row>
    <row r="37" spans="1:17" s="44" customFormat="1" ht="11.25">
      <c r="A37" s="41"/>
      <c r="B37" s="42"/>
      <c r="C37" s="48"/>
      <c r="D37" s="394" t="s">
        <v>41</v>
      </c>
      <c r="E37" s="50" t="s">
        <v>20</v>
      </c>
      <c r="F37" s="50"/>
      <c r="G37" s="50"/>
      <c r="H37" s="51"/>
      <c r="I37" s="50"/>
      <c r="J37" s="52"/>
      <c r="K37" s="397"/>
      <c r="L37" s="52"/>
      <c r="M37" s="52"/>
      <c r="N37" s="402"/>
      <c r="O37" s="43"/>
    </row>
    <row r="38" spans="1:17" s="44" customFormat="1" ht="11.25">
      <c r="A38" s="41"/>
      <c r="B38" s="42"/>
      <c r="C38" s="48"/>
      <c r="D38" s="394" t="s">
        <v>15</v>
      </c>
      <c r="E38" s="50" t="s">
        <v>5</v>
      </c>
      <c r="F38" s="50"/>
      <c r="G38" s="50"/>
      <c r="H38" s="51"/>
      <c r="I38" s="50"/>
      <c r="J38" s="52"/>
      <c r="K38" s="397"/>
      <c r="L38" s="52"/>
      <c r="M38" s="52"/>
      <c r="N38" s="402"/>
      <c r="O38" s="43"/>
    </row>
    <row r="39" spans="1:17" s="44" customFormat="1" ht="8.25" customHeight="1">
      <c r="A39" s="41"/>
      <c r="B39" s="42"/>
      <c r="C39" s="42"/>
      <c r="D39" s="42"/>
      <c r="E39" s="42"/>
      <c r="F39" s="42"/>
      <c r="G39" s="42"/>
      <c r="H39" s="42"/>
      <c r="I39" s="42"/>
      <c r="J39" s="42"/>
      <c r="K39" s="37"/>
      <c r="L39" s="42"/>
      <c r="M39" s="42"/>
      <c r="N39" s="402"/>
      <c r="O39" s="43"/>
    </row>
    <row r="40" spans="1:17" ht="13.5" customHeight="1">
      <c r="A40" s="36"/>
      <c r="B40" s="40"/>
      <c r="C40" s="38"/>
      <c r="D40" s="38"/>
      <c r="E40" s="29"/>
      <c r="F40" s="37"/>
      <c r="G40" s="37"/>
      <c r="H40" s="37"/>
      <c r="I40" s="37"/>
      <c r="J40" s="37"/>
      <c r="L40" s="1438">
        <v>41760</v>
      </c>
      <c r="M40" s="1439"/>
      <c r="N40" s="444">
        <v>3</v>
      </c>
      <c r="O40" s="218"/>
      <c r="P40" s="218"/>
    </row>
    <row r="43" spans="1:17">
      <c r="L43" s="218"/>
      <c r="M43" s="218"/>
      <c r="N43" s="218"/>
      <c r="O43" s="218"/>
      <c r="P43" s="218"/>
      <c r="Q43" s="218"/>
    </row>
    <row r="48" spans="1:17">
      <c r="C48" s="971"/>
    </row>
    <row r="51" spans="13:14" ht="8.25" customHeight="1"/>
    <row r="53" spans="13:14" ht="9" customHeight="1">
      <c r="N53" s="44"/>
    </row>
    <row r="54" spans="13:14" ht="8.25" customHeight="1">
      <c r="M54" s="53"/>
      <c r="N54" s="53"/>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K35:L35"/>
    <mergeCell ref="D28:M28"/>
    <mergeCell ref="D30:M30"/>
    <mergeCell ref="D24:M24"/>
    <mergeCell ref="L40:M40"/>
    <mergeCell ref="D26:M26"/>
    <mergeCell ref="D22:M22"/>
    <mergeCell ref="D18:M18"/>
    <mergeCell ref="B1:E1"/>
    <mergeCell ref="C3:M4"/>
    <mergeCell ref="D20:M20"/>
    <mergeCell ref="D12:M12"/>
    <mergeCell ref="D10:M10"/>
    <mergeCell ref="D6:M6"/>
    <mergeCell ref="D16:M16"/>
    <mergeCell ref="D14:M14"/>
    <mergeCell ref="D8:M8"/>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V74"/>
  <sheetViews>
    <sheetView showRuler="0" zoomScaleNormal="100" workbookViewId="0"/>
  </sheetViews>
  <sheetFormatPr defaultRowHeight="12.75"/>
  <cols>
    <col min="1" max="1" width="1" style="1117" customWidth="1"/>
    <col min="2" max="2" width="2.5703125" style="1117" customWidth="1"/>
    <col min="3" max="3" width="1" style="1117" customWidth="1"/>
    <col min="4" max="4" width="21.85546875" style="1117" customWidth="1"/>
    <col min="5" max="5" width="9.28515625" style="1117" customWidth="1"/>
    <col min="6" max="6" width="5.42578125" style="1117" customWidth="1"/>
    <col min="7" max="7" width="9.28515625" style="1117" customWidth="1"/>
    <col min="8" max="8" width="5.42578125" style="1117" customWidth="1"/>
    <col min="9" max="9" width="9.28515625" style="1117" customWidth="1"/>
    <col min="10" max="10" width="5.42578125" style="1117" customWidth="1"/>
    <col min="11" max="11" width="9.28515625" style="1117" customWidth="1"/>
    <col min="12" max="12" width="5.42578125" style="1117" customWidth="1"/>
    <col min="13" max="13" width="9.28515625" style="1117" customWidth="1"/>
    <col min="14" max="14" width="5.42578125" style="1117" customWidth="1"/>
    <col min="15" max="15" width="2.5703125" style="1117" customWidth="1"/>
    <col min="16" max="16" width="1" style="1117" customWidth="1"/>
    <col min="17" max="16384" width="9.140625" style="1117"/>
  </cols>
  <sheetData>
    <row r="1" spans="1:22" ht="13.5" customHeight="1">
      <c r="A1" s="1146"/>
      <c r="B1" s="1167"/>
      <c r="C1" s="1167"/>
      <c r="D1" s="1168"/>
      <c r="E1" s="1167"/>
      <c r="F1" s="1167"/>
      <c r="G1" s="1167"/>
      <c r="H1" s="1167"/>
      <c r="I1" s="1443" t="s">
        <v>463</v>
      </c>
      <c r="J1" s="1443"/>
      <c r="K1" s="1443"/>
      <c r="L1" s="1443"/>
      <c r="M1" s="1443"/>
      <c r="N1" s="1443"/>
      <c r="O1" s="1166"/>
      <c r="P1" s="1123"/>
      <c r="R1" s="1118"/>
      <c r="S1" s="1118"/>
      <c r="T1" s="1118"/>
      <c r="U1" s="1118"/>
      <c r="V1" s="1118"/>
    </row>
    <row r="2" spans="1:22" ht="6" customHeight="1">
      <c r="A2" s="1132"/>
      <c r="B2" s="1146"/>
      <c r="C2" s="1146"/>
      <c r="D2" s="1146"/>
      <c r="E2" s="1146"/>
      <c r="F2" s="1146"/>
      <c r="G2" s="1146"/>
      <c r="H2" s="1146"/>
      <c r="I2" s="1146"/>
      <c r="J2" s="1146"/>
      <c r="K2" s="1146"/>
      <c r="L2" s="1146"/>
      <c r="M2" s="1146"/>
      <c r="N2" s="1146"/>
      <c r="O2" s="1146"/>
      <c r="P2" s="1123"/>
      <c r="R2" s="1118"/>
      <c r="S2" s="1118"/>
      <c r="T2" s="1118"/>
      <c r="U2" s="1118"/>
      <c r="V2" s="1118"/>
    </row>
    <row r="3" spans="1:22" ht="13.5" customHeight="1" thickBot="1">
      <c r="A3" s="1132"/>
      <c r="B3" s="1146"/>
      <c r="C3" s="1128"/>
      <c r="D3" s="1146"/>
      <c r="E3" s="1146"/>
      <c r="F3" s="1146"/>
      <c r="G3" s="1165"/>
      <c r="H3" s="1146"/>
      <c r="I3" s="1146"/>
      <c r="J3" s="1146"/>
      <c r="K3" s="1146"/>
      <c r="L3" s="1146"/>
      <c r="M3" s="1444" t="s">
        <v>73</v>
      </c>
      <c r="N3" s="1444"/>
      <c r="O3" s="1146"/>
      <c r="P3" s="1123"/>
      <c r="R3" s="1118"/>
      <c r="S3" s="1118"/>
      <c r="T3" s="1118"/>
      <c r="U3" s="1118"/>
      <c r="V3" s="1118"/>
    </row>
    <row r="4" spans="1:22" s="1161" customFormat="1" ht="13.5" customHeight="1" thickBot="1">
      <c r="A4" s="1164"/>
      <c r="B4" s="1147"/>
      <c r="C4" s="1445" t="s">
        <v>192</v>
      </c>
      <c r="D4" s="1446"/>
      <c r="E4" s="1446"/>
      <c r="F4" s="1446"/>
      <c r="G4" s="1446"/>
      <c r="H4" s="1446"/>
      <c r="I4" s="1446"/>
      <c r="J4" s="1446"/>
      <c r="K4" s="1446"/>
      <c r="L4" s="1446"/>
      <c r="M4" s="1446"/>
      <c r="N4" s="1447"/>
      <c r="O4" s="1146"/>
      <c r="P4" s="1163"/>
      <c r="R4" s="1118"/>
      <c r="S4" s="1118"/>
      <c r="T4" s="1118"/>
      <c r="U4" s="1162"/>
      <c r="V4" s="1162"/>
    </row>
    <row r="5" spans="1:22" ht="3.75" customHeight="1">
      <c r="A5" s="1132"/>
      <c r="B5" s="1122"/>
      <c r="C5" s="1448" t="s">
        <v>170</v>
      </c>
      <c r="D5" s="1449"/>
      <c r="E5" s="1160"/>
      <c r="F5" s="1160"/>
      <c r="G5" s="1160"/>
      <c r="H5" s="1160"/>
      <c r="I5" s="1160"/>
      <c r="J5" s="1160"/>
      <c r="K5" s="1128"/>
      <c r="L5" s="1160"/>
      <c r="M5" s="1160"/>
      <c r="N5" s="1160"/>
      <c r="O5" s="1146"/>
      <c r="P5" s="1123"/>
      <c r="R5" s="1118"/>
      <c r="S5" s="1118"/>
      <c r="T5" s="1118"/>
      <c r="U5" s="1118"/>
      <c r="V5" s="1118"/>
    </row>
    <row r="6" spans="1:22" ht="13.5" customHeight="1">
      <c r="A6" s="1132"/>
      <c r="B6" s="1122"/>
      <c r="C6" s="1450"/>
      <c r="D6" s="1450"/>
      <c r="E6" s="1452">
        <v>2013</v>
      </c>
      <c r="F6" s="1452"/>
      <c r="G6" s="1452"/>
      <c r="H6" s="1452"/>
      <c r="I6" s="1452"/>
      <c r="J6" s="1452"/>
      <c r="K6" s="1452"/>
      <c r="L6" s="1452"/>
      <c r="M6" s="1452">
        <v>2014</v>
      </c>
      <c r="N6" s="1452"/>
      <c r="O6" s="1146"/>
      <c r="P6" s="1123"/>
      <c r="R6" s="1118"/>
      <c r="S6" s="1118"/>
      <c r="T6" s="1118"/>
      <c r="U6" s="1118"/>
      <c r="V6" s="1118"/>
    </row>
    <row r="7" spans="1:22">
      <c r="A7" s="1132"/>
      <c r="B7" s="1122"/>
      <c r="C7" s="1129"/>
      <c r="D7" s="1129"/>
      <c r="E7" s="1451" t="s">
        <v>516</v>
      </c>
      <c r="F7" s="1451"/>
      <c r="G7" s="1451" t="s">
        <v>519</v>
      </c>
      <c r="H7" s="1451"/>
      <c r="I7" s="1451" t="s">
        <v>518</v>
      </c>
      <c r="J7" s="1451"/>
      <c r="K7" s="1451" t="s">
        <v>517</v>
      </c>
      <c r="L7" s="1451"/>
      <c r="M7" s="1451" t="s">
        <v>516</v>
      </c>
      <c r="N7" s="1451"/>
      <c r="O7" s="1146"/>
      <c r="P7" s="1123"/>
      <c r="R7" s="1118"/>
      <c r="S7" s="1118"/>
      <c r="T7" s="1118"/>
      <c r="U7" s="1118"/>
      <c r="V7" s="1118"/>
    </row>
    <row r="8" spans="1:22" s="1153" customFormat="1" ht="19.5" customHeight="1">
      <c r="A8" s="1158"/>
      <c r="B8" s="1157"/>
      <c r="C8" s="1441" t="s">
        <v>2</v>
      </c>
      <c r="D8" s="1441"/>
      <c r="E8" s="1442">
        <v>10468.4</v>
      </c>
      <c r="F8" s="1442"/>
      <c r="G8" s="1442">
        <v>10456.6</v>
      </c>
      <c r="H8" s="1442"/>
      <c r="I8" s="1442">
        <v>10443.799999999999</v>
      </c>
      <c r="J8" s="1442"/>
      <c r="K8" s="1442">
        <v>10428.4</v>
      </c>
      <c r="L8" s="1442"/>
      <c r="M8" s="1442">
        <v>10406.200000000001</v>
      </c>
      <c r="N8" s="1442"/>
      <c r="O8" s="1146"/>
      <c r="P8" s="1155"/>
      <c r="R8" s="1118"/>
      <c r="S8" s="1118"/>
      <c r="T8" s="1118"/>
      <c r="U8" s="1118"/>
      <c r="V8" s="1118"/>
    </row>
    <row r="9" spans="1:22" ht="14.25" customHeight="1">
      <c r="A9" s="1132"/>
      <c r="B9" s="1146"/>
      <c r="C9" s="916" t="s">
        <v>72</v>
      </c>
      <c r="D9" s="1122"/>
      <c r="E9" s="1453">
        <v>4983.2</v>
      </c>
      <c r="F9" s="1453"/>
      <c r="G9" s="1453">
        <v>4975.8</v>
      </c>
      <c r="H9" s="1453"/>
      <c r="I9" s="1453">
        <v>4967.7</v>
      </c>
      <c r="J9" s="1453"/>
      <c r="K9" s="1453">
        <v>4957.5</v>
      </c>
      <c r="L9" s="1453"/>
      <c r="M9" s="1453">
        <v>4938.8</v>
      </c>
      <c r="N9" s="1453"/>
      <c r="O9" s="1124"/>
      <c r="P9" s="1123"/>
      <c r="R9" s="1118"/>
      <c r="S9" s="1118"/>
      <c r="T9" s="1118"/>
      <c r="U9" s="1118"/>
      <c r="V9" s="1118"/>
    </row>
    <row r="10" spans="1:22" ht="14.25" customHeight="1">
      <c r="A10" s="1132"/>
      <c r="B10" s="1146"/>
      <c r="C10" s="916" t="s">
        <v>71</v>
      </c>
      <c r="D10" s="1122"/>
      <c r="E10" s="1453">
        <v>5485.2</v>
      </c>
      <c r="F10" s="1453"/>
      <c r="G10" s="1453">
        <v>5480.8</v>
      </c>
      <c r="H10" s="1453"/>
      <c r="I10" s="1453">
        <v>5476.1</v>
      </c>
      <c r="J10" s="1453"/>
      <c r="K10" s="1453">
        <v>5470.9</v>
      </c>
      <c r="L10" s="1453"/>
      <c r="M10" s="1453">
        <v>5467.4</v>
      </c>
      <c r="N10" s="1453"/>
      <c r="O10" s="1124"/>
      <c r="P10" s="1123"/>
      <c r="R10" s="1118"/>
      <c r="S10" s="1118"/>
      <c r="T10" s="1118"/>
      <c r="U10" s="1118"/>
      <c r="V10" s="1118"/>
    </row>
    <row r="11" spans="1:22" ht="18.75" customHeight="1">
      <c r="A11" s="1132"/>
      <c r="B11" s="1146"/>
      <c r="C11" s="916" t="s">
        <v>191</v>
      </c>
      <c r="D11" s="1159"/>
      <c r="E11" s="1453">
        <v>1545.9</v>
      </c>
      <c r="F11" s="1453"/>
      <c r="G11" s="1453">
        <v>1539.8</v>
      </c>
      <c r="H11" s="1453"/>
      <c r="I11" s="1453">
        <v>1534.3</v>
      </c>
      <c r="J11" s="1453"/>
      <c r="K11" s="1453">
        <v>1529.7</v>
      </c>
      <c r="L11" s="1453"/>
      <c r="M11" s="1453">
        <v>1515.6</v>
      </c>
      <c r="N11" s="1453"/>
      <c r="O11" s="1124"/>
      <c r="P11" s="1123"/>
      <c r="R11" s="1118"/>
      <c r="S11" s="1118"/>
      <c r="T11" s="1118"/>
      <c r="U11" s="1118"/>
      <c r="V11" s="1118"/>
    </row>
    <row r="12" spans="1:22" ht="14.25" customHeight="1">
      <c r="A12" s="1132"/>
      <c r="B12" s="1146"/>
      <c r="C12" s="916" t="s">
        <v>171</v>
      </c>
      <c r="D12" s="1122"/>
      <c r="E12" s="1453">
        <v>1118.9000000000001</v>
      </c>
      <c r="F12" s="1453"/>
      <c r="G12" s="1453">
        <v>1115.5</v>
      </c>
      <c r="H12" s="1453"/>
      <c r="I12" s="1453">
        <v>1110.9000000000001</v>
      </c>
      <c r="J12" s="1453"/>
      <c r="K12" s="1453">
        <v>1105.4000000000001</v>
      </c>
      <c r="L12" s="1453"/>
      <c r="M12" s="1453">
        <v>1104.9000000000001</v>
      </c>
      <c r="N12" s="1453"/>
      <c r="O12" s="1124"/>
      <c r="P12" s="1123"/>
      <c r="R12" s="1118"/>
      <c r="S12" s="1118"/>
      <c r="T12" s="1118"/>
      <c r="U12" s="1118"/>
      <c r="V12" s="1118"/>
    </row>
    <row r="13" spans="1:22" ht="14.25" customHeight="1">
      <c r="A13" s="1132"/>
      <c r="B13" s="1146"/>
      <c r="C13" s="916" t="s">
        <v>172</v>
      </c>
      <c r="D13" s="1122"/>
      <c r="E13" s="1453">
        <v>2922.7</v>
      </c>
      <c r="F13" s="1453"/>
      <c r="G13" s="1453">
        <v>2907.8</v>
      </c>
      <c r="H13" s="1453"/>
      <c r="I13" s="1453">
        <v>2890.8</v>
      </c>
      <c r="J13" s="1453"/>
      <c r="K13" s="1453">
        <v>2872.3</v>
      </c>
      <c r="L13" s="1453"/>
      <c r="M13" s="1453">
        <v>2860.5</v>
      </c>
      <c r="N13" s="1453"/>
      <c r="O13" s="1124"/>
      <c r="P13" s="1123"/>
      <c r="R13" s="1118"/>
      <c r="S13" s="1118"/>
      <c r="T13" s="1118"/>
      <c r="U13" s="1118"/>
      <c r="V13" s="1118"/>
    </row>
    <row r="14" spans="1:22" ht="14.25" customHeight="1">
      <c r="A14" s="1132"/>
      <c r="B14" s="1146"/>
      <c r="C14" s="916" t="s">
        <v>173</v>
      </c>
      <c r="D14" s="1122"/>
      <c r="E14" s="1453">
        <v>4881</v>
      </c>
      <c r="F14" s="1453"/>
      <c r="G14" s="1453">
        <v>4893.3999999999996</v>
      </c>
      <c r="H14" s="1453"/>
      <c r="I14" s="1453">
        <v>4907.8</v>
      </c>
      <c r="J14" s="1453"/>
      <c r="K14" s="1453">
        <v>4881</v>
      </c>
      <c r="L14" s="1453"/>
      <c r="M14" s="1453">
        <v>4925.2</v>
      </c>
      <c r="N14" s="1453"/>
      <c r="O14" s="1124"/>
      <c r="P14" s="1123"/>
      <c r="R14" s="1118"/>
      <c r="S14" s="1118"/>
      <c r="T14" s="1118"/>
      <c r="U14" s="1118"/>
      <c r="V14" s="1118"/>
    </row>
    <row r="15" spans="1:22" s="1153" customFormat="1" ht="19.5" customHeight="1">
      <c r="A15" s="1158"/>
      <c r="B15" s="1157"/>
      <c r="C15" s="1441" t="s">
        <v>190</v>
      </c>
      <c r="D15" s="1441"/>
      <c r="E15" s="1442">
        <v>5281.4</v>
      </c>
      <c r="F15" s="1442"/>
      <c r="G15" s="1442">
        <v>5290.9</v>
      </c>
      <c r="H15" s="1442"/>
      <c r="I15" s="1442">
        <v>5289.3</v>
      </c>
      <c r="J15" s="1442"/>
      <c r="K15" s="1442">
        <v>5276.8</v>
      </c>
      <c r="L15" s="1442"/>
      <c r="M15" s="1442">
        <v>5215</v>
      </c>
      <c r="N15" s="1442"/>
      <c r="O15" s="1156"/>
      <c r="P15" s="1155"/>
      <c r="R15" s="1154"/>
    </row>
    <row r="16" spans="1:22" ht="14.25" customHeight="1">
      <c r="A16" s="1132"/>
      <c r="B16" s="1146"/>
      <c r="C16" s="916" t="s">
        <v>72</v>
      </c>
      <c r="D16" s="1122"/>
      <c r="E16" s="1453">
        <v>2732.3</v>
      </c>
      <c r="F16" s="1453"/>
      <c r="G16" s="1453">
        <v>2726.5</v>
      </c>
      <c r="H16" s="1453"/>
      <c r="I16" s="1453">
        <v>2729.6</v>
      </c>
      <c r="J16" s="1453"/>
      <c r="K16" s="1453">
        <v>2710.1</v>
      </c>
      <c r="L16" s="1453"/>
      <c r="M16" s="1453">
        <v>2676.4</v>
      </c>
      <c r="N16" s="1453"/>
      <c r="O16" s="1124"/>
      <c r="P16" s="1123"/>
    </row>
    <row r="17" spans="1:16" ht="14.25" customHeight="1">
      <c r="A17" s="1132"/>
      <c r="B17" s="1146"/>
      <c r="C17" s="916" t="s">
        <v>71</v>
      </c>
      <c r="D17" s="1122"/>
      <c r="E17" s="1453">
        <v>2549.1</v>
      </c>
      <c r="F17" s="1453"/>
      <c r="G17" s="1453">
        <v>2564.4</v>
      </c>
      <c r="H17" s="1453"/>
      <c r="I17" s="1453">
        <v>2559.6999999999998</v>
      </c>
      <c r="J17" s="1453"/>
      <c r="K17" s="1453">
        <v>2566.6999999999998</v>
      </c>
      <c r="L17" s="1453"/>
      <c r="M17" s="1453">
        <v>2538.6</v>
      </c>
      <c r="N17" s="1453"/>
      <c r="O17" s="1124"/>
      <c r="P17" s="1123"/>
    </row>
    <row r="18" spans="1:16" ht="18.75" customHeight="1">
      <c r="A18" s="1132"/>
      <c r="B18" s="1146"/>
      <c r="C18" s="916" t="s">
        <v>171</v>
      </c>
      <c r="D18" s="1122"/>
      <c r="E18" s="1453">
        <v>389.4</v>
      </c>
      <c r="F18" s="1453"/>
      <c r="G18" s="1453">
        <v>377.9</v>
      </c>
      <c r="H18" s="1453"/>
      <c r="I18" s="1453">
        <v>407.3</v>
      </c>
      <c r="J18" s="1453"/>
      <c r="K18" s="1453">
        <v>383.2</v>
      </c>
      <c r="L18" s="1453"/>
      <c r="M18" s="1453">
        <v>377.9</v>
      </c>
      <c r="N18" s="1453"/>
      <c r="O18" s="1124"/>
      <c r="P18" s="1123"/>
    </row>
    <row r="19" spans="1:16" ht="14.25" customHeight="1">
      <c r="A19" s="1132"/>
      <c r="B19" s="1146"/>
      <c r="C19" s="916" t="s">
        <v>172</v>
      </c>
      <c r="D19" s="1122"/>
      <c r="E19" s="1453">
        <v>2625.2</v>
      </c>
      <c r="F19" s="1453"/>
      <c r="G19" s="1453">
        <v>2608.9</v>
      </c>
      <c r="H19" s="1453"/>
      <c r="I19" s="1453">
        <v>2600.1000000000004</v>
      </c>
      <c r="J19" s="1453"/>
      <c r="K19" s="1453">
        <v>2609.5</v>
      </c>
      <c r="L19" s="1453"/>
      <c r="M19" s="1453">
        <v>2589.3999999999996</v>
      </c>
      <c r="N19" s="1453"/>
      <c r="O19" s="1124"/>
      <c r="P19" s="1123"/>
    </row>
    <row r="20" spans="1:16" ht="14.25" customHeight="1">
      <c r="A20" s="1132"/>
      <c r="B20" s="1146"/>
      <c r="C20" s="916" t="s">
        <v>173</v>
      </c>
      <c r="D20" s="1122"/>
      <c r="E20" s="1453">
        <v>2266.9</v>
      </c>
      <c r="F20" s="1453"/>
      <c r="G20" s="1453">
        <v>2304</v>
      </c>
      <c r="H20" s="1453"/>
      <c r="I20" s="1453">
        <v>2282</v>
      </c>
      <c r="J20" s="1453"/>
      <c r="K20" s="1453">
        <v>2284.1</v>
      </c>
      <c r="L20" s="1453"/>
      <c r="M20" s="1453">
        <v>2247.6999999999998</v>
      </c>
      <c r="N20" s="1453"/>
      <c r="O20" s="1124"/>
      <c r="P20" s="1123"/>
    </row>
    <row r="21" spans="1:16" s="1148" customFormat="1" ht="19.5" customHeight="1">
      <c r="A21" s="1152"/>
      <c r="B21" s="1151"/>
      <c r="C21" s="1441" t="s">
        <v>632</v>
      </c>
      <c r="D21" s="1441"/>
      <c r="E21" s="1442">
        <v>59.2</v>
      </c>
      <c r="F21" s="1442"/>
      <c r="G21" s="1442">
        <v>59.3</v>
      </c>
      <c r="H21" s="1442"/>
      <c r="I21" s="1442">
        <v>59.4</v>
      </c>
      <c r="J21" s="1442"/>
      <c r="K21" s="1442">
        <v>59.3</v>
      </c>
      <c r="L21" s="1442"/>
      <c r="M21" s="1442">
        <v>58.7</v>
      </c>
      <c r="N21" s="1442"/>
      <c r="O21" s="1150"/>
      <c r="P21" s="1149"/>
    </row>
    <row r="22" spans="1:16" ht="14.25" customHeight="1">
      <c r="A22" s="1132"/>
      <c r="B22" s="1146"/>
      <c r="C22" s="916" t="s">
        <v>72</v>
      </c>
      <c r="D22" s="1122"/>
      <c r="E22" s="1453">
        <v>65.2</v>
      </c>
      <c r="F22" s="1453"/>
      <c r="G22" s="1453">
        <v>65.099999999999994</v>
      </c>
      <c r="H22" s="1453"/>
      <c r="I22" s="1453">
        <v>65.3</v>
      </c>
      <c r="J22" s="1453"/>
      <c r="K22" s="1453">
        <v>64.900000000000006</v>
      </c>
      <c r="L22" s="1453"/>
      <c r="M22" s="1453">
        <v>64.3</v>
      </c>
      <c r="N22" s="1453"/>
      <c r="O22" s="1124"/>
      <c r="P22" s="1123"/>
    </row>
    <row r="23" spans="1:16" ht="14.25" customHeight="1">
      <c r="A23" s="1132"/>
      <c r="B23" s="1146"/>
      <c r="C23" s="916" t="s">
        <v>71</v>
      </c>
      <c r="D23" s="1122"/>
      <c r="E23" s="1453">
        <v>53.9</v>
      </c>
      <c r="F23" s="1453"/>
      <c r="G23" s="1453">
        <v>54.2</v>
      </c>
      <c r="H23" s="1453"/>
      <c r="I23" s="1453">
        <v>54.1</v>
      </c>
      <c r="J23" s="1453"/>
      <c r="K23" s="1453">
        <v>54.3</v>
      </c>
      <c r="L23" s="1453"/>
      <c r="M23" s="1453">
        <v>53.7</v>
      </c>
      <c r="N23" s="1453"/>
      <c r="O23" s="1124"/>
      <c r="P23" s="1123"/>
    </row>
    <row r="24" spans="1:16" ht="18.75" customHeight="1">
      <c r="A24" s="1132"/>
      <c r="B24" s="1146"/>
      <c r="C24" s="916" t="s">
        <v>187</v>
      </c>
      <c r="D24" s="1122"/>
      <c r="E24" s="1453">
        <v>72.8</v>
      </c>
      <c r="F24" s="1453"/>
      <c r="G24" s="1453">
        <v>72.900000000000006</v>
      </c>
      <c r="H24" s="1453"/>
      <c r="I24" s="1453">
        <v>73.099999999999994</v>
      </c>
      <c r="J24" s="1453"/>
      <c r="K24" s="1453">
        <v>73.400000000000006</v>
      </c>
      <c r="L24" s="1453"/>
      <c r="M24" s="1453">
        <v>73</v>
      </c>
      <c r="N24" s="1453"/>
      <c r="O24" s="1124"/>
      <c r="P24" s="1123"/>
    </row>
    <row r="25" spans="1:16" ht="14.25" customHeight="1">
      <c r="A25" s="1132"/>
      <c r="B25" s="1146"/>
      <c r="C25" s="916" t="s">
        <v>171</v>
      </c>
      <c r="D25" s="1122"/>
      <c r="E25" s="1453">
        <v>34.799999999999997</v>
      </c>
      <c r="F25" s="1453"/>
      <c r="G25" s="1453">
        <v>33.9</v>
      </c>
      <c r="H25" s="1453"/>
      <c r="I25" s="1453">
        <v>36.700000000000003</v>
      </c>
      <c r="J25" s="1453"/>
      <c r="K25" s="1453">
        <v>34.700000000000003</v>
      </c>
      <c r="L25" s="1453"/>
      <c r="M25" s="1453">
        <v>34.200000000000003</v>
      </c>
      <c r="N25" s="1453"/>
      <c r="O25" s="1124"/>
      <c r="P25" s="1123"/>
    </row>
    <row r="26" spans="1:16" ht="14.25" customHeight="1">
      <c r="A26" s="1132"/>
      <c r="B26" s="1146"/>
      <c r="C26" s="916" t="s">
        <v>172</v>
      </c>
      <c r="D26" s="1146"/>
      <c r="E26" s="1454">
        <f>+E19/E13*100</f>
        <v>89.821055872994151</v>
      </c>
      <c r="F26" s="1454"/>
      <c r="G26" s="1454">
        <f t="shared" ref="G26" si="0">+G19/G13*100</f>
        <v>89.720751083293209</v>
      </c>
      <c r="H26" s="1454"/>
      <c r="I26" s="1454">
        <f t="shared" ref="I26" si="1">+I19/I13*100</f>
        <v>89.943960149439604</v>
      </c>
      <c r="J26" s="1454"/>
      <c r="K26" s="1454">
        <f t="shared" ref="K26" si="2">+K19/K13*100</f>
        <v>90.850537896459286</v>
      </c>
      <c r="L26" s="1454"/>
      <c r="M26" s="1454">
        <f t="shared" ref="M26" si="3">+M19/M13*100</f>
        <v>90.522635902814187</v>
      </c>
      <c r="N26" s="1454"/>
      <c r="O26" s="1124"/>
      <c r="P26" s="1123"/>
    </row>
    <row r="27" spans="1:16" ht="14.25" customHeight="1">
      <c r="A27" s="1132"/>
      <c r="B27" s="1146"/>
      <c r="C27" s="916" t="s">
        <v>173</v>
      </c>
      <c r="D27" s="1146"/>
      <c r="E27" s="1454">
        <f>+E20/E14*100</f>
        <v>46.443351772177834</v>
      </c>
      <c r="F27" s="1454"/>
      <c r="G27" s="1454">
        <f t="shared" ref="G27" si="4">+G20/G14*100</f>
        <v>47.083827195814777</v>
      </c>
      <c r="H27" s="1454"/>
      <c r="I27" s="1454">
        <f t="shared" ref="I27" si="5">+I20/I14*100</f>
        <v>46.497412282489101</v>
      </c>
      <c r="J27" s="1454"/>
      <c r="K27" s="1454">
        <f t="shared" ref="K27" si="6">+K20/K14*100</f>
        <v>46.795738578160211</v>
      </c>
      <c r="L27" s="1454"/>
      <c r="M27" s="1454">
        <f t="shared" ref="M27" si="7">+M20/M14*100</f>
        <v>45.636725412166001</v>
      </c>
      <c r="N27" s="1454"/>
      <c r="O27" s="1124"/>
      <c r="P27" s="1123"/>
    </row>
    <row r="28" spans="1:16" ht="13.5" customHeight="1">
      <c r="A28" s="1132"/>
      <c r="B28" s="1146"/>
      <c r="C28" s="917" t="s">
        <v>631</v>
      </c>
      <c r="D28" s="1146"/>
      <c r="E28" s="918"/>
      <c r="F28" s="918"/>
      <c r="G28" s="918"/>
      <c r="H28" s="918"/>
      <c r="I28" s="918"/>
      <c r="J28" s="918"/>
      <c r="K28" s="918"/>
      <c r="L28" s="918"/>
      <c r="M28" s="918"/>
      <c r="N28" s="918"/>
      <c r="O28" s="1124"/>
      <c r="P28" s="1123"/>
    </row>
    <row r="29" spans="1:16" s="1133" customFormat="1" ht="9.75" customHeight="1" thickBot="1">
      <c r="A29" s="1139"/>
      <c r="B29" s="1138"/>
      <c r="C29" s="923"/>
      <c r="D29" s="920"/>
      <c r="E29" s="1126"/>
      <c r="F29" s="1126"/>
      <c r="G29" s="1126"/>
      <c r="H29" s="1126"/>
      <c r="I29" s="1126"/>
      <c r="J29" s="1126"/>
      <c r="K29" s="1126"/>
      <c r="L29" s="1126"/>
      <c r="M29" s="1444"/>
      <c r="N29" s="1444"/>
      <c r="O29" s="1135"/>
      <c r="P29" s="1134"/>
    </row>
    <row r="30" spans="1:16" s="1133" customFormat="1" ht="13.5" customHeight="1" thickBot="1">
      <c r="A30" s="1139"/>
      <c r="B30" s="1138"/>
      <c r="C30" s="1457" t="s">
        <v>515</v>
      </c>
      <c r="D30" s="1458"/>
      <c r="E30" s="1458"/>
      <c r="F30" s="1458"/>
      <c r="G30" s="1458"/>
      <c r="H30" s="1458"/>
      <c r="I30" s="1458"/>
      <c r="J30" s="1458"/>
      <c r="K30" s="1458"/>
      <c r="L30" s="1458"/>
      <c r="M30" s="1458"/>
      <c r="N30" s="1459"/>
      <c r="O30" s="1135"/>
      <c r="P30" s="1134"/>
    </row>
    <row r="31" spans="1:16" s="1133" customFormat="1" ht="3.75" customHeight="1">
      <c r="A31" s="1139"/>
      <c r="B31" s="1138"/>
      <c r="C31" s="1448" t="s">
        <v>174</v>
      </c>
      <c r="D31" s="1449"/>
      <c r="E31" s="1147"/>
      <c r="F31" s="1147"/>
      <c r="G31" s="1147"/>
      <c r="H31" s="1147"/>
      <c r="I31" s="1147"/>
      <c r="J31" s="1147"/>
      <c r="K31" s="1147"/>
      <c r="L31" s="1147"/>
      <c r="M31" s="1147"/>
      <c r="N31" s="1147"/>
      <c r="O31" s="1135"/>
      <c r="P31" s="1134"/>
    </row>
    <row r="32" spans="1:16" ht="13.5" customHeight="1">
      <c r="A32" s="1132"/>
      <c r="B32" s="1122"/>
      <c r="C32" s="1450"/>
      <c r="D32" s="1450"/>
      <c r="E32" s="1452">
        <v>2013</v>
      </c>
      <c r="F32" s="1452"/>
      <c r="G32" s="1452"/>
      <c r="H32" s="1452"/>
      <c r="I32" s="1452"/>
      <c r="J32" s="1452"/>
      <c r="K32" s="1452"/>
      <c r="L32" s="1452"/>
      <c r="M32" s="1452">
        <v>2014</v>
      </c>
      <c r="N32" s="1452"/>
      <c r="O32" s="1146"/>
      <c r="P32" s="1123"/>
    </row>
    <row r="33" spans="1:18" s="1133" customFormat="1" ht="12.75" customHeight="1">
      <c r="A33" s="1139"/>
      <c r="B33" s="1138"/>
      <c r="C33" s="1129"/>
      <c r="D33" s="1129"/>
      <c r="E33" s="1451" t="str">
        <f>+E7</f>
        <v>1.º trimestre</v>
      </c>
      <c r="F33" s="1451"/>
      <c r="G33" s="1451" t="str">
        <f>+G7</f>
        <v>2.º trimestre</v>
      </c>
      <c r="H33" s="1451"/>
      <c r="I33" s="1451" t="str">
        <f>+I7</f>
        <v>3.º trimestre</v>
      </c>
      <c r="J33" s="1451"/>
      <c r="K33" s="1451" t="str">
        <f>+K7</f>
        <v>4.º trimestre</v>
      </c>
      <c r="L33" s="1451"/>
      <c r="M33" s="1451" t="str">
        <f>+M7</f>
        <v>1.º trimestre</v>
      </c>
      <c r="N33" s="1451"/>
      <c r="O33" s="1135"/>
      <c r="P33" s="1134"/>
    </row>
    <row r="34" spans="1:18" s="1133" customFormat="1" ht="12.75" customHeight="1">
      <c r="A34" s="1139"/>
      <c r="B34" s="1138"/>
      <c r="C34" s="1129"/>
      <c r="D34" s="1129"/>
      <c r="E34" s="936" t="s">
        <v>175</v>
      </c>
      <c r="F34" s="936" t="s">
        <v>111</v>
      </c>
      <c r="G34" s="936" t="s">
        <v>175</v>
      </c>
      <c r="H34" s="936" t="s">
        <v>111</v>
      </c>
      <c r="I34" s="937" t="s">
        <v>175</v>
      </c>
      <c r="J34" s="937" t="s">
        <v>111</v>
      </c>
      <c r="K34" s="937" t="s">
        <v>175</v>
      </c>
      <c r="L34" s="937" t="s">
        <v>111</v>
      </c>
      <c r="M34" s="937" t="s">
        <v>175</v>
      </c>
      <c r="N34" s="937" t="s">
        <v>111</v>
      </c>
      <c r="O34" s="1135"/>
      <c r="P34" s="1134"/>
    </row>
    <row r="35" spans="1:18" s="1133" customFormat="1" ht="19.5" customHeight="1">
      <c r="A35" s="1139"/>
      <c r="B35" s="1138"/>
      <c r="C35" s="1441" t="s">
        <v>2</v>
      </c>
      <c r="D35" s="1441"/>
      <c r="E35" s="1145">
        <v>10468.4</v>
      </c>
      <c r="F35" s="1075">
        <f>+E35/E35*100</f>
        <v>100</v>
      </c>
      <c r="G35" s="1145">
        <v>10456.6</v>
      </c>
      <c r="H35" s="1075">
        <f>+G35/G35*100</f>
        <v>100</v>
      </c>
      <c r="I35" s="1145">
        <v>10443.799999999999</v>
      </c>
      <c r="J35" s="1075">
        <f>+I35/I35*100</f>
        <v>100</v>
      </c>
      <c r="K35" s="1145">
        <v>10428.4</v>
      </c>
      <c r="L35" s="1075">
        <f>+K35/K35*100</f>
        <v>100</v>
      </c>
      <c r="M35" s="1145">
        <v>10406.200000000001</v>
      </c>
      <c r="N35" s="1075">
        <f>+M35/M35*100</f>
        <v>100</v>
      </c>
      <c r="O35" s="1135"/>
      <c r="P35" s="1134"/>
    </row>
    <row r="36" spans="1:18" s="1133" customFormat="1" ht="14.25" customHeight="1">
      <c r="A36" s="1139"/>
      <c r="B36" s="1138"/>
      <c r="C36" s="1143"/>
      <c r="D36" s="920" t="s">
        <v>72</v>
      </c>
      <c r="E36" s="1137">
        <v>4983.2</v>
      </c>
      <c r="F36" s="1077">
        <f>+E36/E35*100</f>
        <v>47.602307898055102</v>
      </c>
      <c r="G36" s="1137">
        <v>4975.8</v>
      </c>
      <c r="H36" s="1077">
        <f>+G36/G35*100</f>
        <v>47.585257158158484</v>
      </c>
      <c r="I36" s="1137">
        <v>4967.7</v>
      </c>
      <c r="J36" s="1077">
        <f>+I36/I35*100</f>
        <v>47.566020031023193</v>
      </c>
      <c r="K36" s="1137">
        <v>4957.5</v>
      </c>
      <c r="L36" s="1077">
        <f>+K36/K35*100</f>
        <v>47.538452686893486</v>
      </c>
      <c r="M36" s="1137">
        <v>4938.8</v>
      </c>
      <c r="N36" s="1077">
        <f>+M36/M35*100</f>
        <v>47.460167976783069</v>
      </c>
      <c r="O36" s="1135"/>
      <c r="P36" s="1134"/>
    </row>
    <row r="37" spans="1:18" s="1133" customFormat="1" ht="14.25" customHeight="1">
      <c r="A37" s="1139"/>
      <c r="B37" s="1138"/>
      <c r="C37" s="919"/>
      <c r="D37" s="920" t="s">
        <v>71</v>
      </c>
      <c r="E37" s="1137">
        <v>5485.2</v>
      </c>
      <c r="F37" s="1077">
        <f>+E37/E35*100</f>
        <v>52.397692101944905</v>
      </c>
      <c r="G37" s="1137">
        <v>5480.8</v>
      </c>
      <c r="H37" s="1077">
        <f>+G37/G35*100</f>
        <v>52.414742841841523</v>
      </c>
      <c r="I37" s="1137">
        <v>5476.1</v>
      </c>
      <c r="J37" s="1077">
        <f>+I37/I35*100</f>
        <v>52.433979968976821</v>
      </c>
      <c r="K37" s="1137">
        <v>5470.9</v>
      </c>
      <c r="L37" s="1077">
        <f>+K37/K35*100</f>
        <v>52.461547313106514</v>
      </c>
      <c r="M37" s="1137">
        <v>5467.4</v>
      </c>
      <c r="N37" s="1077">
        <f>+M37/M35*100</f>
        <v>52.539832023216924</v>
      </c>
      <c r="O37" s="1135"/>
      <c r="P37" s="1134"/>
    </row>
    <row r="38" spans="1:18" s="1133" customFormat="1" ht="18.75" customHeight="1">
      <c r="A38" s="1139"/>
      <c r="B38" s="1138"/>
      <c r="C38" s="923" t="s">
        <v>191</v>
      </c>
      <c r="D38" s="919"/>
      <c r="E38" s="1141">
        <v>1545.9</v>
      </c>
      <c r="F38" s="1076">
        <f>+E38/$M$35*100</f>
        <v>14.855566873594588</v>
      </c>
      <c r="G38" s="1141">
        <v>1539.8</v>
      </c>
      <c r="H38" s="1076">
        <f>+G38/$M$35*100</f>
        <v>14.796947973323594</v>
      </c>
      <c r="I38" s="1141">
        <v>1534.3</v>
      </c>
      <c r="J38" s="1076">
        <f>+I38/$M$35*100</f>
        <v>14.744094866521879</v>
      </c>
      <c r="K38" s="1141">
        <v>1529.7</v>
      </c>
      <c r="L38" s="1076">
        <f>+K38/$M$35*100</f>
        <v>14.699890449924084</v>
      </c>
      <c r="M38" s="1141">
        <v>1515.6</v>
      </c>
      <c r="N38" s="1076">
        <f>+M38/$M$35*100</f>
        <v>14.56439430339605</v>
      </c>
      <c r="O38" s="1135"/>
      <c r="P38" s="1134"/>
    </row>
    <row r="39" spans="1:18" s="1133" customFormat="1" ht="14.25" customHeight="1">
      <c r="A39" s="1139"/>
      <c r="B39" s="1138"/>
      <c r="C39" s="923"/>
      <c r="D39" s="920" t="s">
        <v>72</v>
      </c>
      <c r="E39" s="1137">
        <v>791.3</v>
      </c>
      <c r="F39" s="1077">
        <f>+E39/E38*100</f>
        <v>51.187010802768604</v>
      </c>
      <c r="G39" s="1137">
        <v>788.2</v>
      </c>
      <c r="H39" s="1077">
        <f>+G39/G38*100</f>
        <v>51.188466034549954</v>
      </c>
      <c r="I39" s="1137">
        <v>785.5</v>
      </c>
      <c r="J39" s="1077">
        <f>+I39/I38*100</f>
        <v>51.19598513980317</v>
      </c>
      <c r="K39" s="1137">
        <v>783.1</v>
      </c>
      <c r="L39" s="1077">
        <f>+K39/K38*100</f>
        <v>51.193044387788454</v>
      </c>
      <c r="M39" s="1137">
        <v>775.6</v>
      </c>
      <c r="N39" s="1077">
        <f>+M39/M38*100</f>
        <v>51.174452362100823</v>
      </c>
      <c r="O39" s="1135"/>
      <c r="P39" s="1134"/>
    </row>
    <row r="40" spans="1:18" s="1133" customFormat="1" ht="14.25" customHeight="1">
      <c r="A40" s="1139"/>
      <c r="B40" s="1138"/>
      <c r="C40" s="923"/>
      <c r="D40" s="920" t="s">
        <v>71</v>
      </c>
      <c r="E40" s="1137">
        <v>754.6</v>
      </c>
      <c r="F40" s="1077">
        <f>+E40/E38*100</f>
        <v>48.812989197231381</v>
      </c>
      <c r="G40" s="1137">
        <v>751.6</v>
      </c>
      <c r="H40" s="1077">
        <f>+G40/G38*100</f>
        <v>48.81153396545006</v>
      </c>
      <c r="I40" s="1137">
        <v>748.8</v>
      </c>
      <c r="J40" s="1077">
        <f>+I40/I38*100</f>
        <v>48.80401486019683</v>
      </c>
      <c r="K40" s="1137">
        <v>746.5</v>
      </c>
      <c r="L40" s="1077">
        <f>+K40/K38*100</f>
        <v>48.800418382689415</v>
      </c>
      <c r="M40" s="1137">
        <v>740</v>
      </c>
      <c r="N40" s="1077">
        <f>+M40/M38*100</f>
        <v>48.825547637899184</v>
      </c>
      <c r="O40" s="1135"/>
      <c r="P40" s="1134"/>
    </row>
    <row r="41" spans="1:18" s="1133" customFormat="1" ht="18.75" customHeight="1">
      <c r="A41" s="1139"/>
      <c r="B41" s="1138"/>
      <c r="C41" s="923" t="s">
        <v>171</v>
      </c>
      <c r="D41" s="919"/>
      <c r="E41" s="1141">
        <v>1118.9000000000001</v>
      </c>
      <c r="F41" s="1076">
        <f>+E41/$M$35*100</f>
        <v>10.752243854625128</v>
      </c>
      <c r="G41" s="1141">
        <v>1115.5</v>
      </c>
      <c r="H41" s="1076">
        <f>+G41/$M$35*100</f>
        <v>10.719571024965886</v>
      </c>
      <c r="I41" s="1141">
        <v>1110.9000000000001</v>
      </c>
      <c r="J41" s="1076">
        <f>+I41/$M$35*100</f>
        <v>10.675366608368089</v>
      </c>
      <c r="K41" s="1141">
        <v>1105.4000000000001</v>
      </c>
      <c r="L41" s="1076">
        <f>+K41/$M$35*100</f>
        <v>10.622513501566374</v>
      </c>
      <c r="M41" s="1141">
        <v>1104.9000000000001</v>
      </c>
      <c r="N41" s="1076">
        <f>+M41/$M$35*100</f>
        <v>10.61770867367531</v>
      </c>
      <c r="O41" s="1135"/>
      <c r="P41" s="1134"/>
      <c r="R41" s="1142"/>
    </row>
    <row r="42" spans="1:18" s="1133" customFormat="1" ht="14.25" customHeight="1">
      <c r="A42" s="1139"/>
      <c r="B42" s="1138"/>
      <c r="C42" s="923"/>
      <c r="D42" s="920" t="s">
        <v>72</v>
      </c>
      <c r="E42" s="1137">
        <v>566.70000000000005</v>
      </c>
      <c r="F42" s="1077">
        <f>+E42/E41*100</f>
        <v>50.647957815711862</v>
      </c>
      <c r="G42" s="1137">
        <v>565</v>
      </c>
      <c r="H42" s="1077">
        <f>+G42/G41*100</f>
        <v>50.649932765575976</v>
      </c>
      <c r="I42" s="1137">
        <v>562.79999999999995</v>
      </c>
      <c r="J42" s="1077">
        <f>+I42/I41*100</f>
        <v>50.661625708884685</v>
      </c>
      <c r="K42" s="1137">
        <v>560</v>
      </c>
      <c r="L42" s="1077">
        <f>+K42/K41*100</f>
        <v>50.660394427356614</v>
      </c>
      <c r="M42" s="1137">
        <v>558.1</v>
      </c>
      <c r="N42" s="1077">
        <f>+M42/M41*100</f>
        <v>50.511358493981348</v>
      </c>
      <c r="O42" s="1135"/>
      <c r="P42" s="1134"/>
      <c r="R42" s="1142"/>
    </row>
    <row r="43" spans="1:18" s="1133" customFormat="1" ht="14.25" customHeight="1">
      <c r="A43" s="1139"/>
      <c r="B43" s="1138"/>
      <c r="C43" s="923"/>
      <c r="D43" s="920" t="s">
        <v>71</v>
      </c>
      <c r="E43" s="1137">
        <v>552.20000000000005</v>
      </c>
      <c r="F43" s="1077">
        <f>+E43/E41*100</f>
        <v>49.352042184288145</v>
      </c>
      <c r="G43" s="1137">
        <v>550.5</v>
      </c>
      <c r="H43" s="1077">
        <f>+G43/G41*100</f>
        <v>49.350067234424024</v>
      </c>
      <c r="I43" s="1137">
        <v>548.1</v>
      </c>
      <c r="J43" s="1077">
        <f>+I43/I41*100</f>
        <v>49.338374291115308</v>
      </c>
      <c r="K43" s="1137">
        <v>545.4</v>
      </c>
      <c r="L43" s="1077">
        <f>+K43/K41*100</f>
        <v>49.339605572643379</v>
      </c>
      <c r="M43" s="1137">
        <v>546.9</v>
      </c>
      <c r="N43" s="1077">
        <f>+M43/M41*100</f>
        <v>49.497692098832466</v>
      </c>
      <c r="O43" s="1135"/>
      <c r="P43" s="1134"/>
    </row>
    <row r="44" spans="1:18" s="1133" customFormat="1" ht="18.75" customHeight="1">
      <c r="A44" s="1139"/>
      <c r="B44" s="1138"/>
      <c r="C44" s="923" t="s">
        <v>514</v>
      </c>
      <c r="D44" s="919"/>
      <c r="E44" s="1141">
        <v>1312.6</v>
      </c>
      <c r="F44" s="1076">
        <f>+E44/$M$35*100</f>
        <v>12.613634179623684</v>
      </c>
      <c r="G44" s="1141">
        <v>1300.2</v>
      </c>
      <c r="H44" s="1076">
        <f>+G44/$M$35*100</f>
        <v>12.494474447925274</v>
      </c>
      <c r="I44" s="1141">
        <v>1286.3</v>
      </c>
      <c r="J44" s="1076">
        <f>+I44/$M$35*100</f>
        <v>12.36090023255367</v>
      </c>
      <c r="K44" s="1141">
        <v>1271.4000000000001</v>
      </c>
      <c r="L44" s="1076">
        <f>+K44/$M$35*100</f>
        <v>12.217716361399935</v>
      </c>
      <c r="M44" s="1141">
        <v>1263</v>
      </c>
      <c r="N44" s="1076">
        <f>+M44/$M$35*100</f>
        <v>12.136995252830044</v>
      </c>
      <c r="O44" s="1135"/>
      <c r="P44" s="1134"/>
    </row>
    <row r="45" spans="1:18" s="1133" customFormat="1" ht="14.25" customHeight="1">
      <c r="A45" s="1139"/>
      <c r="B45" s="1138"/>
      <c r="C45" s="923"/>
      <c r="D45" s="920" t="s">
        <v>72</v>
      </c>
      <c r="E45" s="1137">
        <v>644.1</v>
      </c>
      <c r="F45" s="1077">
        <f>+E45/E44*100</f>
        <v>49.070547005942409</v>
      </c>
      <c r="G45" s="1137">
        <v>638.1</v>
      </c>
      <c r="H45" s="1077">
        <f>+G45/G44*100</f>
        <v>49.07706506691278</v>
      </c>
      <c r="I45" s="1137">
        <v>631.4</v>
      </c>
      <c r="J45" s="1077">
        <f>+I45/I44*100</f>
        <v>49.086527248697813</v>
      </c>
      <c r="K45" s="1137">
        <v>624</v>
      </c>
      <c r="L45" s="1077">
        <f>+K45/K44*100</f>
        <v>49.079754601226988</v>
      </c>
      <c r="M45" s="1137">
        <v>617.70000000000005</v>
      </c>
      <c r="N45" s="1077">
        <f>+M45/M44*100</f>
        <v>48.907363420427558</v>
      </c>
      <c r="O45" s="1135"/>
      <c r="P45" s="1134"/>
    </row>
    <row r="46" spans="1:18" s="1133" customFormat="1" ht="14.25" customHeight="1">
      <c r="A46" s="1139"/>
      <c r="B46" s="1138"/>
      <c r="C46" s="923"/>
      <c r="D46" s="920" t="s">
        <v>71</v>
      </c>
      <c r="E46" s="1137">
        <v>668.5</v>
      </c>
      <c r="F46" s="1077">
        <f>+E46/E44*100</f>
        <v>50.929452994057598</v>
      </c>
      <c r="G46" s="1137">
        <v>662</v>
      </c>
      <c r="H46" s="1077">
        <f>+G46/G44*100</f>
        <v>50.915243808644817</v>
      </c>
      <c r="I46" s="1137">
        <v>654.9</v>
      </c>
      <c r="J46" s="1077">
        <f>+I46/I44*100</f>
        <v>50.91347275130218</v>
      </c>
      <c r="K46" s="1137">
        <v>647.4</v>
      </c>
      <c r="L46" s="1077">
        <f>+K46/K44*100</f>
        <v>50.920245398772998</v>
      </c>
      <c r="M46" s="1137">
        <v>645.4</v>
      </c>
      <c r="N46" s="1077">
        <f>+M46/M44*100</f>
        <v>51.100554235946163</v>
      </c>
      <c r="O46" s="1135"/>
      <c r="P46" s="1134"/>
    </row>
    <row r="47" spans="1:18" s="1133" customFormat="1" ht="18.75" customHeight="1">
      <c r="A47" s="1139"/>
      <c r="B47" s="1138"/>
      <c r="C47" s="923" t="s">
        <v>513</v>
      </c>
      <c r="D47" s="919"/>
      <c r="E47" s="1141">
        <v>1610.1</v>
      </c>
      <c r="F47" s="1076">
        <f>+E47/$M$35*100</f>
        <v>15.472506774807323</v>
      </c>
      <c r="G47" s="1141">
        <v>1607.6</v>
      </c>
      <c r="H47" s="1076">
        <f>+G47/$M$35*100</f>
        <v>15.448482635352001</v>
      </c>
      <c r="I47" s="1141">
        <v>1604.5</v>
      </c>
      <c r="J47" s="1076">
        <f>+I47/$M$35*100</f>
        <v>15.418692702427398</v>
      </c>
      <c r="K47" s="1141">
        <v>1600.9</v>
      </c>
      <c r="L47" s="1076">
        <f>+K47/$M$35*100</f>
        <v>15.384097941611733</v>
      </c>
      <c r="M47" s="1141">
        <v>1597.5</v>
      </c>
      <c r="N47" s="1076">
        <f>+M47/$M$35*100</f>
        <v>15.351425111952487</v>
      </c>
      <c r="O47" s="1135"/>
      <c r="P47" s="1134"/>
    </row>
    <row r="48" spans="1:18" s="1133" customFormat="1" ht="14.25" customHeight="1">
      <c r="A48" s="1139"/>
      <c r="B48" s="1138"/>
      <c r="C48" s="923"/>
      <c r="D48" s="920" t="s">
        <v>72</v>
      </c>
      <c r="E48" s="1137">
        <v>781.1</v>
      </c>
      <c r="F48" s="1077">
        <f>+E48/E47*100</f>
        <v>48.512514750636612</v>
      </c>
      <c r="G48" s="1137">
        <v>779.1</v>
      </c>
      <c r="H48" s="1077">
        <f>+G48/G47*100</f>
        <v>48.463548146305058</v>
      </c>
      <c r="I48" s="1137">
        <v>776.7</v>
      </c>
      <c r="J48" s="1077">
        <f>+I48/I47*100</f>
        <v>48.407603614833285</v>
      </c>
      <c r="K48" s="1137">
        <v>773.7</v>
      </c>
      <c r="L48" s="1077">
        <f>+K48/K47*100</f>
        <v>48.329064900993188</v>
      </c>
      <c r="M48" s="1137">
        <v>770.3</v>
      </c>
      <c r="N48" s="1077">
        <f>+M48/M47*100</f>
        <v>48.219092331768387</v>
      </c>
      <c r="O48" s="1135"/>
      <c r="P48" s="1134"/>
    </row>
    <row r="49" spans="1:16" s="1133" customFormat="1" ht="14.25" customHeight="1">
      <c r="A49" s="1139"/>
      <c r="B49" s="1138"/>
      <c r="C49" s="923"/>
      <c r="D49" s="920" t="s">
        <v>71</v>
      </c>
      <c r="E49" s="1137">
        <v>828.9</v>
      </c>
      <c r="F49" s="1077">
        <f>+E49/E47*100</f>
        <v>51.481274455002804</v>
      </c>
      <c r="G49" s="1137">
        <v>828.5</v>
      </c>
      <c r="H49" s="1077">
        <f>+G49/G47*100</f>
        <v>51.536451853694956</v>
      </c>
      <c r="I49" s="1137">
        <v>827.9</v>
      </c>
      <c r="J49" s="1077">
        <f>+I49/I47*100</f>
        <v>51.598628856341534</v>
      </c>
      <c r="K49" s="1137">
        <v>827.2</v>
      </c>
      <c r="L49" s="1077">
        <f>+K49/K47*100</f>
        <v>51.670935099006812</v>
      </c>
      <c r="M49" s="1137">
        <v>827.2</v>
      </c>
      <c r="N49" s="1077">
        <f>+M49/M47*100</f>
        <v>51.780907668231613</v>
      </c>
      <c r="O49" s="1135"/>
      <c r="P49" s="1134"/>
    </row>
    <row r="50" spans="1:16" s="1133" customFormat="1" ht="18.75" customHeight="1">
      <c r="A50" s="1139"/>
      <c r="B50" s="1138"/>
      <c r="C50" s="923" t="s">
        <v>512</v>
      </c>
      <c r="D50" s="919"/>
      <c r="E50" s="1141">
        <v>2845</v>
      </c>
      <c r="F50" s="1076">
        <f>+E50/$M$35*100</f>
        <v>27.339470700159517</v>
      </c>
      <c r="G50" s="1141">
        <v>2847</v>
      </c>
      <c r="H50" s="1076">
        <f>+G50/$M$35*100</f>
        <v>27.35869001172378</v>
      </c>
      <c r="I50" s="1141">
        <v>2848.9</v>
      </c>
      <c r="J50" s="1076">
        <f>+I50/$M$35*100</f>
        <v>27.376948357709825</v>
      </c>
      <c r="K50" s="1141">
        <v>2850.3</v>
      </c>
      <c r="L50" s="1076">
        <f>+K50/$M$35*100</f>
        <v>27.390401875804809</v>
      </c>
      <c r="M50" s="1141">
        <v>2851.6</v>
      </c>
      <c r="N50" s="1076">
        <f>+M50/$M$35*100</f>
        <v>27.402894428321574</v>
      </c>
      <c r="O50" s="1135"/>
      <c r="P50" s="1134"/>
    </row>
    <row r="51" spans="1:16" s="1133" customFormat="1" ht="14.25" customHeight="1">
      <c r="A51" s="1139"/>
      <c r="B51" s="1138"/>
      <c r="C51" s="923"/>
      <c r="D51" s="920" t="s">
        <v>72</v>
      </c>
      <c r="E51" s="1137">
        <v>1357.1</v>
      </c>
      <c r="F51" s="1077">
        <f>+E51/E50*100</f>
        <v>47.701230228470997</v>
      </c>
      <c r="G51" s="1137">
        <v>1357.8</v>
      </c>
      <c r="H51" s="1077">
        <f>+G51/G50*100</f>
        <v>47.692307692307686</v>
      </c>
      <c r="I51" s="1137">
        <v>1358.4</v>
      </c>
      <c r="J51" s="1077">
        <f>+I51/I50*100</f>
        <v>47.681561304363093</v>
      </c>
      <c r="K51" s="1137">
        <v>1358.5</v>
      </c>
      <c r="L51" s="1077">
        <f>+K51/K50*100</f>
        <v>47.661649650913937</v>
      </c>
      <c r="M51" s="1137">
        <v>1358</v>
      </c>
      <c r="N51" s="1077">
        <f>+M51/M50*100</f>
        <v>47.622387431617341</v>
      </c>
      <c r="O51" s="1135"/>
      <c r="P51" s="1134"/>
    </row>
    <row r="52" spans="1:16" s="1133" customFormat="1" ht="14.25" customHeight="1">
      <c r="A52" s="1139"/>
      <c r="B52" s="1138"/>
      <c r="C52" s="923"/>
      <c r="D52" s="920" t="s">
        <v>71</v>
      </c>
      <c r="E52" s="1137">
        <v>1487.8</v>
      </c>
      <c r="F52" s="1077">
        <f>+E52/E50*100</f>
        <v>52.295254833040417</v>
      </c>
      <c r="G52" s="1137">
        <v>1489.2</v>
      </c>
      <c r="H52" s="1077">
        <f>+G52/G50*100</f>
        <v>52.307692307692314</v>
      </c>
      <c r="I52" s="1137">
        <v>1490.5</v>
      </c>
      <c r="J52" s="1077">
        <f>+I52/I50*100</f>
        <v>52.318438695636914</v>
      </c>
      <c r="K52" s="1137">
        <v>1491.8</v>
      </c>
      <c r="L52" s="1077">
        <f>+K52/K50*100</f>
        <v>52.338350349086063</v>
      </c>
      <c r="M52" s="1137">
        <v>1493.6</v>
      </c>
      <c r="N52" s="1077">
        <f>+M52/M50*100</f>
        <v>52.377612568382659</v>
      </c>
      <c r="O52" s="1135"/>
      <c r="P52" s="1134"/>
    </row>
    <row r="53" spans="1:16" s="1133" customFormat="1" ht="18.75" customHeight="1">
      <c r="A53" s="1139"/>
      <c r="B53" s="1138"/>
      <c r="C53" s="923" t="s">
        <v>497</v>
      </c>
      <c r="D53" s="919"/>
      <c r="E53" s="1141">
        <v>2036</v>
      </c>
      <c r="F53" s="1076">
        <f>+E53/$M$35*100</f>
        <v>19.565259172416443</v>
      </c>
      <c r="G53" s="1141">
        <v>2046.4</v>
      </c>
      <c r="H53" s="1076">
        <f>+G53/$M$35*100</f>
        <v>19.665199592550593</v>
      </c>
      <c r="I53" s="1141">
        <v>2058.9</v>
      </c>
      <c r="J53" s="1076">
        <f>+I53/$M$35*100</f>
        <v>19.785320289827219</v>
      </c>
      <c r="K53" s="1141">
        <v>2070.6</v>
      </c>
      <c r="L53" s="1076">
        <f>+K53/$M$35*100</f>
        <v>19.897753262478133</v>
      </c>
      <c r="M53" s="1141">
        <v>2073.6</v>
      </c>
      <c r="N53" s="1076">
        <f>+M53/$M$35*100</f>
        <v>19.926582229824525</v>
      </c>
      <c r="O53" s="1135"/>
      <c r="P53" s="1134"/>
    </row>
    <row r="54" spans="1:16" s="1133" customFormat="1" ht="14.25" customHeight="1">
      <c r="A54" s="1139"/>
      <c r="B54" s="1138"/>
      <c r="C54" s="923"/>
      <c r="D54" s="920" t="s">
        <v>72</v>
      </c>
      <c r="E54" s="1137">
        <v>842.8</v>
      </c>
      <c r="F54" s="1077">
        <f>+E54/E53*100</f>
        <v>41.394891944990178</v>
      </c>
      <c r="G54" s="1137">
        <v>847.4</v>
      </c>
      <c r="H54" s="1077">
        <f>+G54/G53*100</f>
        <v>41.409304143862393</v>
      </c>
      <c r="I54" s="1137">
        <v>853</v>
      </c>
      <c r="J54" s="1077">
        <f>+I54/I53*100</f>
        <v>41.429889746952256</v>
      </c>
      <c r="K54" s="1137">
        <v>858</v>
      </c>
      <c r="L54" s="1077">
        <f>+K54/K53*100</f>
        <v>41.437264560996816</v>
      </c>
      <c r="M54" s="1137">
        <v>859.2</v>
      </c>
      <c r="N54" s="1077">
        <f>+M54/M53*100</f>
        <v>41.43518518518519</v>
      </c>
      <c r="O54" s="1135"/>
      <c r="P54" s="1134"/>
    </row>
    <row r="55" spans="1:16" s="1133" customFormat="1" ht="14.25" customHeight="1">
      <c r="A55" s="1139"/>
      <c r="B55" s="1138"/>
      <c r="C55" s="923"/>
      <c r="D55" s="920" t="s">
        <v>71</v>
      </c>
      <c r="E55" s="1137">
        <v>1193.2</v>
      </c>
      <c r="F55" s="1077">
        <f>+E55/E53*100</f>
        <v>58.605108055009822</v>
      </c>
      <c r="G55" s="1137">
        <v>1199.0999999999999</v>
      </c>
      <c r="H55" s="1077">
        <f>+G55/G53*100</f>
        <v>58.595582486317433</v>
      </c>
      <c r="I55" s="1137">
        <v>1205.9000000000001</v>
      </c>
      <c r="J55" s="1077">
        <f>+I55/I53*100</f>
        <v>58.570110253047744</v>
      </c>
      <c r="K55" s="1137">
        <v>1212.5999999999999</v>
      </c>
      <c r="L55" s="1077">
        <f>+K55/K53*100</f>
        <v>58.562735439003191</v>
      </c>
      <c r="M55" s="1137">
        <v>1214.4000000000001</v>
      </c>
      <c r="N55" s="1077">
        <f>+M55/M53*100</f>
        <v>58.564814814814824</v>
      </c>
      <c r="O55" s="1135"/>
      <c r="P55" s="1134"/>
    </row>
    <row r="56" spans="1:16" s="1133" customFormat="1" ht="12" customHeight="1">
      <c r="A56" s="1139"/>
      <c r="B56" s="1138"/>
      <c r="C56" s="1241" t="s">
        <v>526</v>
      </c>
      <c r="D56" s="920"/>
      <c r="E56" s="1137"/>
      <c r="F56" s="1077"/>
      <c r="G56" s="1137"/>
      <c r="H56" s="1077"/>
      <c r="I56" s="1137"/>
      <c r="J56" s="1077"/>
      <c r="K56" s="1137"/>
      <c r="L56" s="1077"/>
      <c r="M56" s="1137"/>
      <c r="N56" s="1077"/>
      <c r="O56" s="1135"/>
      <c r="P56" s="1134"/>
    </row>
    <row r="57" spans="1:16" ht="12" customHeight="1">
      <c r="A57" s="1132"/>
      <c r="B57" s="1131"/>
      <c r="C57" s="1130" t="s">
        <v>176</v>
      </c>
      <c r="D57" s="1129"/>
      <c r="E57" s="1128"/>
      <c r="F57" s="1127" t="s">
        <v>88</v>
      </c>
      <c r="G57" s="1125"/>
      <c r="H57" s="1125"/>
      <c r="I57" s="1126"/>
      <c r="J57" s="1125"/>
      <c r="K57" s="1125"/>
      <c r="L57" s="1125"/>
      <c r="M57" s="1125"/>
      <c r="N57" s="1125"/>
      <c r="O57" s="1124"/>
      <c r="P57" s="1123"/>
    </row>
    <row r="58" spans="1:16" ht="13.5" customHeight="1">
      <c r="A58" s="1123"/>
      <c r="B58" s="921">
        <v>6</v>
      </c>
      <c r="C58" s="1455">
        <v>41760</v>
      </c>
      <c r="D58" s="1455"/>
      <c r="E58" s="1122"/>
      <c r="F58" s="1122"/>
      <c r="G58" s="1122"/>
      <c r="H58" s="1122"/>
      <c r="I58" s="1122"/>
      <c r="J58" s="1122"/>
      <c r="K58" s="1122"/>
      <c r="L58" s="1122"/>
      <c r="M58" s="1122"/>
      <c r="N58" s="1122"/>
      <c r="O58" s="1122"/>
      <c r="P58" s="1122"/>
    </row>
    <row r="59" spans="1:16">
      <c r="M59" s="1121"/>
      <c r="N59" s="1121"/>
    </row>
    <row r="60" spans="1:16">
      <c r="M60" s="1121"/>
      <c r="N60" s="1121"/>
    </row>
    <row r="61" spans="1:16">
      <c r="M61" s="1121"/>
      <c r="N61" s="1121"/>
    </row>
    <row r="62" spans="1:16">
      <c r="M62" s="1121"/>
      <c r="N62" s="1121"/>
    </row>
    <row r="63" spans="1:16">
      <c r="K63" s="1118"/>
      <c r="L63" s="1118"/>
      <c r="M63" s="1120"/>
      <c r="N63" s="1120"/>
      <c r="O63" s="1118"/>
    </row>
    <row r="64" spans="1:16">
      <c r="K64" s="1118"/>
      <c r="L64" s="1118"/>
      <c r="M64" s="1120"/>
      <c r="N64" s="1120"/>
      <c r="O64" s="1118"/>
    </row>
    <row r="65" spans="11:15">
      <c r="K65" s="1118"/>
      <c r="L65" s="1118"/>
      <c r="M65" s="1118"/>
      <c r="N65" s="1118"/>
      <c r="O65" s="1118"/>
    </row>
    <row r="66" spans="11:15">
      <c r="K66" s="1118"/>
      <c r="L66" s="1118"/>
      <c r="M66" s="1118"/>
      <c r="N66" s="1118"/>
      <c r="O66" s="1118"/>
    </row>
    <row r="67" spans="11:15">
      <c r="K67" s="1118"/>
      <c r="L67" s="1118"/>
      <c r="M67" s="1118"/>
      <c r="N67" s="1118"/>
      <c r="O67" s="1118"/>
    </row>
    <row r="68" spans="11:15">
      <c r="K68" s="1118"/>
      <c r="L68" s="1118"/>
      <c r="M68" s="1118"/>
      <c r="N68" s="1118"/>
      <c r="O68" s="1118"/>
    </row>
    <row r="69" spans="11:15" ht="8.25" customHeight="1">
      <c r="K69" s="1118"/>
      <c r="L69" s="1118"/>
      <c r="M69" s="1118"/>
      <c r="N69" s="1118"/>
      <c r="O69" s="1118"/>
    </row>
    <row r="70" spans="11:15">
      <c r="K70" s="1118"/>
      <c r="L70" s="1118"/>
      <c r="M70" s="1118"/>
      <c r="N70" s="1118"/>
      <c r="O70" s="1118"/>
    </row>
    <row r="71" spans="11:15" ht="9" customHeight="1">
      <c r="K71" s="1118"/>
      <c r="L71" s="1118"/>
      <c r="M71" s="1118"/>
      <c r="N71" s="1118"/>
      <c r="O71" s="1119"/>
    </row>
    <row r="72" spans="11:15" ht="8.25" customHeight="1">
      <c r="K72" s="1118"/>
      <c r="L72" s="1118"/>
      <c r="M72" s="1456"/>
      <c r="N72" s="1456"/>
      <c r="O72" s="1456"/>
    </row>
    <row r="73" spans="11:15" ht="9.75" customHeight="1">
      <c r="K73" s="1118"/>
      <c r="L73" s="1118"/>
      <c r="M73" s="1118"/>
      <c r="N73" s="1118"/>
      <c r="O73" s="1118"/>
    </row>
    <row r="74" spans="11:15">
      <c r="K74" s="1118"/>
      <c r="L74" s="1118"/>
      <c r="M74" s="1118"/>
      <c r="N74" s="1118"/>
      <c r="O74" s="1118"/>
    </row>
  </sheetData>
  <mergeCells count="127">
    <mergeCell ref="M33:N33"/>
    <mergeCell ref="E32:L32"/>
    <mergeCell ref="M32:N32"/>
    <mergeCell ref="M6:N6"/>
    <mergeCell ref="M26:N26"/>
    <mergeCell ref="C35:D35"/>
    <mergeCell ref="C58:D58"/>
    <mergeCell ref="M72:O72"/>
    <mergeCell ref="C30:N30"/>
    <mergeCell ref="C31:D32"/>
    <mergeCell ref="E33:F33"/>
    <mergeCell ref="G33:H33"/>
    <mergeCell ref="I33:J33"/>
    <mergeCell ref="K33:L33"/>
    <mergeCell ref="M29:N29"/>
    <mergeCell ref="E25:F25"/>
    <mergeCell ref="G25:H25"/>
    <mergeCell ref="I25:J25"/>
    <mergeCell ref="K25:L25"/>
    <mergeCell ref="M25:N25"/>
    <mergeCell ref="E26:F26"/>
    <mergeCell ref="G26:H26"/>
    <mergeCell ref="I26:J26"/>
    <mergeCell ref="K26:L26"/>
    <mergeCell ref="E24:F24"/>
    <mergeCell ref="G24:H24"/>
    <mergeCell ref="I24:J24"/>
    <mergeCell ref="K24:L24"/>
    <mergeCell ref="M24:N24"/>
    <mergeCell ref="E27:F27"/>
    <mergeCell ref="G27:H27"/>
    <mergeCell ref="I27:J27"/>
    <mergeCell ref="K27:L27"/>
    <mergeCell ref="M27:N27"/>
    <mergeCell ref="M20:N20"/>
    <mergeCell ref="M18:N18"/>
    <mergeCell ref="E19:F19"/>
    <mergeCell ref="G19:H19"/>
    <mergeCell ref="I19:J19"/>
    <mergeCell ref="K19:L19"/>
    <mergeCell ref="M19:N19"/>
    <mergeCell ref="E23:F23"/>
    <mergeCell ref="G23:H23"/>
    <mergeCell ref="I23:J23"/>
    <mergeCell ref="K23:L23"/>
    <mergeCell ref="M23:N23"/>
    <mergeCell ref="M21:N21"/>
    <mergeCell ref="E22:F22"/>
    <mergeCell ref="G22:H22"/>
    <mergeCell ref="I22:J22"/>
    <mergeCell ref="K22:L22"/>
    <mergeCell ref="M22:N22"/>
    <mergeCell ref="C21:D21"/>
    <mergeCell ref="E21:F21"/>
    <mergeCell ref="G21:H21"/>
    <mergeCell ref="I21:J21"/>
    <mergeCell ref="K21:L21"/>
    <mergeCell ref="E18:F18"/>
    <mergeCell ref="G18:H18"/>
    <mergeCell ref="I18:J18"/>
    <mergeCell ref="K18:L18"/>
    <mergeCell ref="E20:F20"/>
    <mergeCell ref="G20:H20"/>
    <mergeCell ref="I20:J20"/>
    <mergeCell ref="K20:L20"/>
    <mergeCell ref="E13:F13"/>
    <mergeCell ref="G13:H13"/>
    <mergeCell ref="I13:J13"/>
    <mergeCell ref="K13:L13"/>
    <mergeCell ref="M13:N13"/>
    <mergeCell ref="E14:F14"/>
    <mergeCell ref="G14:H14"/>
    <mergeCell ref="I14:J14"/>
    <mergeCell ref="K14:L14"/>
    <mergeCell ref="M14:N14"/>
    <mergeCell ref="E16:F16"/>
    <mergeCell ref="G16:H16"/>
    <mergeCell ref="I16:J16"/>
    <mergeCell ref="K16:L16"/>
    <mergeCell ref="M16:N16"/>
    <mergeCell ref="E17:F17"/>
    <mergeCell ref="G17:H17"/>
    <mergeCell ref="I17:J17"/>
    <mergeCell ref="C15:D15"/>
    <mergeCell ref="E15:F15"/>
    <mergeCell ref="G15:H15"/>
    <mergeCell ref="I15:J15"/>
    <mergeCell ref="K15:L15"/>
    <mergeCell ref="M15:N15"/>
    <mergeCell ref="K17:L17"/>
    <mergeCell ref="M17:N17"/>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6:L6"/>
  </mergeCells>
  <conditionalFormatting sqref="E7:N7 E33:N33">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A73"/>
  <sheetViews>
    <sheetView zoomScaleNormal="100" workbookViewId="0"/>
  </sheetViews>
  <sheetFormatPr defaultRowHeight="12.75"/>
  <cols>
    <col min="1" max="1" width="1" style="1117" customWidth="1"/>
    <col min="2" max="2" width="2.5703125" style="1117" customWidth="1"/>
    <col min="3" max="3" width="1" style="1117" customWidth="1"/>
    <col min="4" max="4" width="34" style="1117" customWidth="1"/>
    <col min="5" max="5" width="7.42578125" style="1117" customWidth="1"/>
    <col min="6" max="6" width="4.85546875" style="1117" customWidth="1"/>
    <col min="7" max="7" width="7.42578125" style="1117" customWidth="1"/>
    <col min="8" max="8" width="4.85546875" style="1117" customWidth="1"/>
    <col min="9" max="9" width="7.42578125" style="1117" customWidth="1"/>
    <col min="10" max="10" width="4.85546875" style="1117" customWidth="1"/>
    <col min="11" max="11" width="7.42578125" style="1117" customWidth="1"/>
    <col min="12" max="12" width="4.85546875" style="1117" customWidth="1"/>
    <col min="13" max="13" width="7.42578125" style="1117" customWidth="1"/>
    <col min="14" max="14" width="4.85546875" style="1117" customWidth="1"/>
    <col min="15" max="15" width="2.5703125" style="1117" customWidth="1"/>
    <col min="16" max="16" width="1" style="1117" customWidth="1"/>
    <col min="17" max="16384" width="9.140625" style="1117"/>
  </cols>
  <sheetData>
    <row r="1" spans="1:20" ht="13.5" customHeight="1">
      <c r="A1" s="1123"/>
      <c r="B1" s="1203"/>
      <c r="C1" s="1460" t="s">
        <v>379</v>
      </c>
      <c r="D1" s="1460"/>
      <c r="E1" s="1167"/>
      <c r="F1" s="1167"/>
      <c r="G1" s="1167"/>
      <c r="H1" s="1167"/>
      <c r="I1" s="1167"/>
      <c r="J1" s="1167"/>
      <c r="K1" s="1167"/>
      <c r="L1" s="1167"/>
      <c r="M1" s="1202"/>
      <c r="N1" s="1167"/>
      <c r="O1" s="1167"/>
      <c r="P1" s="1123"/>
    </row>
    <row r="2" spans="1:20" ht="9.75" customHeight="1">
      <c r="A2" s="1123"/>
      <c r="B2" s="1200"/>
      <c r="C2" s="1201"/>
      <c r="D2" s="1200"/>
      <c r="E2" s="1199"/>
      <c r="F2" s="1199"/>
      <c r="G2" s="1199"/>
      <c r="H2" s="1199"/>
      <c r="I2" s="1198"/>
      <c r="J2" s="1198"/>
      <c r="K2" s="1198"/>
      <c r="L2" s="1198"/>
      <c r="M2" s="1198"/>
      <c r="N2" s="1198"/>
      <c r="O2" s="1197"/>
      <c r="P2" s="1123"/>
    </row>
    <row r="3" spans="1:20" ht="9" customHeight="1" thickBot="1">
      <c r="A3" s="1123"/>
      <c r="B3" s="1146"/>
      <c r="C3" s="1196"/>
      <c r="D3" s="1146"/>
      <c r="E3" s="1146"/>
      <c r="F3" s="1146"/>
      <c r="G3" s="1146"/>
      <c r="H3" s="1146"/>
      <c r="I3" s="1146"/>
      <c r="J3" s="1146"/>
      <c r="K3" s="1146"/>
      <c r="L3" s="1146"/>
      <c r="M3" s="1444" t="s">
        <v>73</v>
      </c>
      <c r="N3" s="1444"/>
      <c r="O3" s="1132"/>
      <c r="P3" s="1123"/>
    </row>
    <row r="4" spans="1:20" s="1161" customFormat="1" ht="13.5" customHeight="1" thickBot="1">
      <c r="A4" s="1163"/>
      <c r="B4" s="1147"/>
      <c r="C4" s="1445" t="s">
        <v>177</v>
      </c>
      <c r="D4" s="1446"/>
      <c r="E4" s="1446"/>
      <c r="F4" s="1446"/>
      <c r="G4" s="1446"/>
      <c r="H4" s="1446"/>
      <c r="I4" s="1446"/>
      <c r="J4" s="1446"/>
      <c r="K4" s="1446"/>
      <c r="L4" s="1446"/>
      <c r="M4" s="1446"/>
      <c r="N4" s="1447"/>
      <c r="O4" s="1132"/>
      <c r="P4" s="1163"/>
    </row>
    <row r="5" spans="1:20" ht="3.75" customHeight="1">
      <c r="A5" s="1123"/>
      <c r="B5" s="1146"/>
      <c r="C5" s="1461" t="s">
        <v>170</v>
      </c>
      <c r="D5" s="1462"/>
      <c r="E5" s="1146"/>
      <c r="F5" s="1195"/>
      <c r="G5" s="1195"/>
      <c r="H5" s="1195"/>
      <c r="I5" s="1195"/>
      <c r="J5" s="1195"/>
      <c r="K5" s="1146"/>
      <c r="L5" s="1195"/>
      <c r="M5" s="1195"/>
      <c r="N5" s="1195"/>
      <c r="O5" s="1132"/>
      <c r="P5" s="1123"/>
      <c r="Q5" s="1161"/>
      <c r="R5" s="1161"/>
      <c r="S5" s="1161"/>
      <c r="T5" s="1161"/>
    </row>
    <row r="6" spans="1:20" ht="12.75" customHeight="1">
      <c r="A6" s="1123"/>
      <c r="B6" s="1146"/>
      <c r="C6" s="1462"/>
      <c r="D6" s="1462"/>
      <c r="E6" s="1452">
        <v>2013</v>
      </c>
      <c r="F6" s="1452"/>
      <c r="G6" s="1452"/>
      <c r="H6" s="1452"/>
      <c r="I6" s="1452"/>
      <c r="J6" s="1452"/>
      <c r="K6" s="1452"/>
      <c r="L6" s="1452"/>
      <c r="M6" s="1470">
        <v>2014</v>
      </c>
      <c r="N6" s="1470"/>
      <c r="O6" s="1132"/>
      <c r="P6" s="1123"/>
      <c r="Q6" s="1161"/>
      <c r="R6" s="1161"/>
      <c r="S6" s="1161"/>
      <c r="T6" s="1161"/>
    </row>
    <row r="7" spans="1:20">
      <c r="A7" s="1123"/>
      <c r="B7" s="1146"/>
      <c r="C7" s="1194"/>
      <c r="D7" s="1194"/>
      <c r="E7" s="1451" t="str">
        <f>+'6populacao1'!E7</f>
        <v>1.º trimestre</v>
      </c>
      <c r="F7" s="1451"/>
      <c r="G7" s="1451" t="str">
        <f>+'6populacao1'!G7</f>
        <v>2.º trimestre</v>
      </c>
      <c r="H7" s="1451"/>
      <c r="I7" s="1451" t="str">
        <f>+'6populacao1'!I7</f>
        <v>3.º trimestre</v>
      </c>
      <c r="J7" s="1451"/>
      <c r="K7" s="1451" t="str">
        <f>+'6populacao1'!K7</f>
        <v>4.º trimestre</v>
      </c>
      <c r="L7" s="1451"/>
      <c r="M7" s="1451" t="str">
        <f>+'6populacao1'!M7</f>
        <v>1.º trimestre</v>
      </c>
      <c r="N7" s="1451"/>
      <c r="O7" s="1171"/>
      <c r="P7" s="1123"/>
      <c r="Q7" s="1161"/>
      <c r="R7" s="1161"/>
      <c r="S7" s="1161"/>
      <c r="T7" s="1161"/>
    </row>
    <row r="8" spans="1:20" s="1153" customFormat="1" ht="16.5" customHeight="1">
      <c r="A8" s="1155"/>
      <c r="B8" s="1193"/>
      <c r="C8" s="1441" t="s">
        <v>13</v>
      </c>
      <c r="D8" s="1441"/>
      <c r="E8" s="1442">
        <v>4354.6000000000004</v>
      </c>
      <c r="F8" s="1442"/>
      <c r="G8" s="1442">
        <v>4424.6000000000004</v>
      </c>
      <c r="H8" s="1442"/>
      <c r="I8" s="1442">
        <v>4469.3999999999996</v>
      </c>
      <c r="J8" s="1442"/>
      <c r="K8" s="1442">
        <v>4468.8999999999996</v>
      </c>
      <c r="L8" s="1442"/>
      <c r="M8" s="1442">
        <v>4426.8999999999996</v>
      </c>
      <c r="N8" s="1442"/>
      <c r="O8" s="1192"/>
      <c r="P8" s="1155"/>
      <c r="Q8" s="1191"/>
      <c r="R8" s="1191"/>
      <c r="S8" s="1191"/>
      <c r="T8" s="1191"/>
    </row>
    <row r="9" spans="1:20" ht="12" customHeight="1">
      <c r="A9" s="1123"/>
      <c r="B9" s="1185"/>
      <c r="C9" s="916" t="s">
        <v>72</v>
      </c>
      <c r="D9" s="1122"/>
      <c r="E9" s="1463">
        <v>2249</v>
      </c>
      <c r="F9" s="1463"/>
      <c r="G9" s="1463">
        <v>2281.6</v>
      </c>
      <c r="H9" s="1463"/>
      <c r="I9" s="1463">
        <v>2313.9</v>
      </c>
      <c r="J9" s="1463"/>
      <c r="K9" s="1463">
        <v>2309.3000000000002</v>
      </c>
      <c r="L9" s="1463"/>
      <c r="M9" s="1463">
        <v>2273.4</v>
      </c>
      <c r="N9" s="1463"/>
      <c r="O9" s="1171"/>
      <c r="P9" s="1123"/>
    </row>
    <row r="10" spans="1:20" ht="12" customHeight="1">
      <c r="A10" s="1123"/>
      <c r="B10" s="1185"/>
      <c r="C10" s="916" t="s">
        <v>71</v>
      </c>
      <c r="D10" s="1122"/>
      <c r="E10" s="1463">
        <v>2105.6999999999998</v>
      </c>
      <c r="F10" s="1463"/>
      <c r="G10" s="1463">
        <v>2143.1</v>
      </c>
      <c r="H10" s="1463"/>
      <c r="I10" s="1463">
        <v>2155.5</v>
      </c>
      <c r="J10" s="1463"/>
      <c r="K10" s="1463">
        <v>2159.6</v>
      </c>
      <c r="L10" s="1463"/>
      <c r="M10" s="1463">
        <v>2153.4</v>
      </c>
      <c r="N10" s="1463"/>
      <c r="O10" s="1171"/>
      <c r="P10" s="1123"/>
    </row>
    <row r="11" spans="1:20" ht="17.25" customHeight="1">
      <c r="A11" s="1123"/>
      <c r="B11" s="1185"/>
      <c r="C11" s="916" t="s">
        <v>171</v>
      </c>
      <c r="D11" s="1122"/>
      <c r="E11" s="1463">
        <v>223.9</v>
      </c>
      <c r="F11" s="1463"/>
      <c r="G11" s="1463">
        <v>236.6</v>
      </c>
      <c r="H11" s="1463"/>
      <c r="I11" s="1463">
        <v>259</v>
      </c>
      <c r="J11" s="1463"/>
      <c r="K11" s="1463">
        <v>244.9</v>
      </c>
      <c r="L11" s="1463"/>
      <c r="M11" s="1463">
        <v>236.3</v>
      </c>
      <c r="N11" s="1463"/>
      <c r="O11" s="1171"/>
      <c r="P11" s="1123"/>
    </row>
    <row r="12" spans="1:20" ht="12" customHeight="1">
      <c r="A12" s="1123"/>
      <c r="B12" s="1185"/>
      <c r="C12" s="916" t="s">
        <v>172</v>
      </c>
      <c r="D12" s="1122"/>
      <c r="E12" s="1453">
        <v>2159.6999999999998</v>
      </c>
      <c r="F12" s="1453"/>
      <c r="G12" s="1453">
        <v>2175.1000000000004</v>
      </c>
      <c r="H12" s="1453"/>
      <c r="I12" s="1453">
        <v>2195.5</v>
      </c>
      <c r="J12" s="1453"/>
      <c r="K12" s="1453">
        <v>2197.8000000000002</v>
      </c>
      <c r="L12" s="1453"/>
      <c r="M12" s="1453">
        <v>2204.6999999999998</v>
      </c>
      <c r="N12" s="1453"/>
      <c r="O12" s="1171"/>
      <c r="P12" s="1123"/>
    </row>
    <row r="13" spans="1:20" ht="12" customHeight="1">
      <c r="A13" s="1123"/>
      <c r="B13" s="1185"/>
      <c r="C13" s="916" t="s">
        <v>173</v>
      </c>
      <c r="D13" s="1122"/>
      <c r="E13" s="1453">
        <v>1971</v>
      </c>
      <c r="F13" s="1453"/>
      <c r="G13" s="1453">
        <v>2013</v>
      </c>
      <c r="H13" s="1453"/>
      <c r="I13" s="1453">
        <v>2014.9</v>
      </c>
      <c r="J13" s="1453"/>
      <c r="K13" s="1453">
        <v>2026.2</v>
      </c>
      <c r="L13" s="1453"/>
      <c r="M13" s="1453">
        <v>1985.9</v>
      </c>
      <c r="N13" s="1453"/>
      <c r="O13" s="1171"/>
      <c r="P13" s="1123"/>
      <c r="Q13" s="1189"/>
    </row>
    <row r="14" spans="1:20" ht="17.25" customHeight="1">
      <c r="A14" s="1123"/>
      <c r="B14" s="1185"/>
      <c r="C14" s="916" t="s">
        <v>464</v>
      </c>
      <c r="D14" s="1122"/>
      <c r="E14" s="1463">
        <v>438.9</v>
      </c>
      <c r="F14" s="1463"/>
      <c r="G14" s="1463">
        <v>483.4</v>
      </c>
      <c r="H14" s="1463"/>
      <c r="I14" s="1463">
        <v>467.7</v>
      </c>
      <c r="J14" s="1463"/>
      <c r="K14" s="1463">
        <v>422.4</v>
      </c>
      <c r="L14" s="1463"/>
      <c r="M14" s="1463">
        <v>392.1</v>
      </c>
      <c r="N14" s="1463"/>
      <c r="O14" s="1171"/>
      <c r="P14" s="1123"/>
      <c r="Q14" s="1235"/>
    </row>
    <row r="15" spans="1:20" ht="12" customHeight="1">
      <c r="A15" s="1123"/>
      <c r="B15" s="1185"/>
      <c r="C15" s="916" t="s">
        <v>178</v>
      </c>
      <c r="D15" s="1122"/>
      <c r="E15" s="1463">
        <v>1060.9000000000001</v>
      </c>
      <c r="F15" s="1463"/>
      <c r="G15" s="1463">
        <v>1053.2</v>
      </c>
      <c r="H15" s="1463"/>
      <c r="I15" s="1463">
        <v>1043.5999999999999</v>
      </c>
      <c r="J15" s="1463"/>
      <c r="K15" s="1463">
        <v>1041</v>
      </c>
      <c r="L15" s="1463"/>
      <c r="M15" s="1463">
        <v>1055.7</v>
      </c>
      <c r="N15" s="1463"/>
      <c r="O15" s="1171"/>
      <c r="P15" s="1123"/>
    </row>
    <row r="16" spans="1:20" ht="12" customHeight="1">
      <c r="A16" s="1123"/>
      <c r="B16" s="1185"/>
      <c r="C16" s="916" t="s">
        <v>179</v>
      </c>
      <c r="D16" s="1122"/>
      <c r="E16" s="1463">
        <v>2854.8</v>
      </c>
      <c r="F16" s="1463"/>
      <c r="G16" s="1463">
        <v>2888</v>
      </c>
      <c r="H16" s="1463"/>
      <c r="I16" s="1463">
        <v>2958.1</v>
      </c>
      <c r="J16" s="1463"/>
      <c r="K16" s="1463">
        <v>3005.5</v>
      </c>
      <c r="L16" s="1463"/>
      <c r="M16" s="1463">
        <v>2979.1</v>
      </c>
      <c r="N16" s="1463"/>
      <c r="O16" s="1171"/>
      <c r="P16" s="1123"/>
    </row>
    <row r="17" spans="1:19" s="1178" customFormat="1" ht="17.25" customHeight="1">
      <c r="A17" s="1179"/>
      <c r="B17" s="1190"/>
      <c r="C17" s="916" t="s">
        <v>180</v>
      </c>
      <c r="D17" s="1122"/>
      <c r="E17" s="1453">
        <v>3725.7</v>
      </c>
      <c r="F17" s="1453"/>
      <c r="G17" s="1453">
        <v>3768.7</v>
      </c>
      <c r="H17" s="1453"/>
      <c r="I17" s="1453">
        <v>3842.5</v>
      </c>
      <c r="J17" s="1453"/>
      <c r="K17" s="1453">
        <v>3843.7</v>
      </c>
      <c r="L17" s="1453"/>
      <c r="M17" s="1453">
        <v>3840.1</v>
      </c>
      <c r="N17" s="1453"/>
      <c r="O17" s="1180"/>
      <c r="P17" s="1179"/>
    </row>
    <row r="18" spans="1:19" s="1178" customFormat="1" ht="12" customHeight="1">
      <c r="A18" s="1179"/>
      <c r="B18" s="1190"/>
      <c r="C18" s="916" t="s">
        <v>181</v>
      </c>
      <c r="D18" s="1122"/>
      <c r="E18" s="1453">
        <v>628.9</v>
      </c>
      <c r="F18" s="1453"/>
      <c r="G18" s="1453">
        <v>655.9</v>
      </c>
      <c r="H18" s="1453"/>
      <c r="I18" s="1453">
        <v>626.9</v>
      </c>
      <c r="J18" s="1453"/>
      <c r="K18" s="1453">
        <v>625.1</v>
      </c>
      <c r="L18" s="1453"/>
      <c r="M18" s="1453">
        <v>586.79999999999995</v>
      </c>
      <c r="N18" s="1453"/>
      <c r="O18" s="1180"/>
      <c r="P18" s="1179"/>
    </row>
    <row r="19" spans="1:19" ht="17.25" customHeight="1">
      <c r="A19" s="1123"/>
      <c r="B19" s="1185"/>
      <c r="C19" s="916" t="s">
        <v>182</v>
      </c>
      <c r="D19" s="1122"/>
      <c r="E19" s="1453">
        <v>3405.3</v>
      </c>
      <c r="F19" s="1453"/>
      <c r="G19" s="1453">
        <v>3442.9</v>
      </c>
      <c r="H19" s="1453"/>
      <c r="I19" s="1453">
        <v>3467.8</v>
      </c>
      <c r="J19" s="1453"/>
      <c r="K19" s="1453">
        <v>3514.1</v>
      </c>
      <c r="L19" s="1453"/>
      <c r="M19" s="1453">
        <v>3512.9</v>
      </c>
      <c r="N19" s="1453"/>
      <c r="O19" s="1171"/>
      <c r="P19" s="1123"/>
      <c r="Q19" s="1189"/>
      <c r="R19" s="1235"/>
    </row>
    <row r="20" spans="1:19" ht="12" customHeight="1">
      <c r="A20" s="1123"/>
      <c r="B20" s="1185"/>
      <c r="C20" s="1188"/>
      <c r="D20" s="1115" t="s">
        <v>183</v>
      </c>
      <c r="E20" s="1453">
        <v>2686.8</v>
      </c>
      <c r="F20" s="1453"/>
      <c r="G20" s="1453">
        <v>2697.4</v>
      </c>
      <c r="H20" s="1453"/>
      <c r="I20" s="1453">
        <v>2717.6</v>
      </c>
      <c r="J20" s="1453"/>
      <c r="K20" s="1453">
        <v>2768.3</v>
      </c>
      <c r="L20" s="1453"/>
      <c r="M20" s="1453">
        <v>2781.4</v>
      </c>
      <c r="N20" s="1453"/>
      <c r="O20" s="1171"/>
      <c r="P20" s="1123"/>
    </row>
    <row r="21" spans="1:19" ht="12" customHeight="1">
      <c r="A21" s="1123"/>
      <c r="B21" s="1185"/>
      <c r="C21" s="1188"/>
      <c r="D21" s="1115" t="s">
        <v>184</v>
      </c>
      <c r="E21" s="1453">
        <v>581.6</v>
      </c>
      <c r="F21" s="1453"/>
      <c r="G21" s="1453">
        <v>615.1</v>
      </c>
      <c r="H21" s="1453"/>
      <c r="I21" s="1453">
        <v>626.1</v>
      </c>
      <c r="J21" s="1453"/>
      <c r="K21" s="1453">
        <v>614.70000000000005</v>
      </c>
      <c r="L21" s="1453"/>
      <c r="M21" s="1453">
        <v>609.29999999999995</v>
      </c>
      <c r="N21" s="1453"/>
      <c r="O21" s="1171"/>
      <c r="P21" s="1123"/>
    </row>
    <row r="22" spans="1:19" ht="12" customHeight="1">
      <c r="A22" s="1123"/>
      <c r="B22" s="1185"/>
      <c r="C22" s="1188"/>
      <c r="D22" s="1115" t="s">
        <v>140</v>
      </c>
      <c r="E22" s="1453">
        <v>136.9</v>
      </c>
      <c r="F22" s="1453"/>
      <c r="G22" s="1453">
        <v>130.5</v>
      </c>
      <c r="H22" s="1453"/>
      <c r="I22" s="1453">
        <v>124</v>
      </c>
      <c r="J22" s="1453"/>
      <c r="K22" s="1453">
        <v>131.1</v>
      </c>
      <c r="L22" s="1453"/>
      <c r="M22" s="1453">
        <v>122.2</v>
      </c>
      <c r="N22" s="1453"/>
      <c r="O22" s="1171"/>
      <c r="P22" s="1123"/>
    </row>
    <row r="23" spans="1:19" ht="12" customHeight="1">
      <c r="A23" s="1123"/>
      <c r="B23" s="1185"/>
      <c r="C23" s="916" t="s">
        <v>185</v>
      </c>
      <c r="D23" s="1122"/>
      <c r="E23" s="1453">
        <v>922.4</v>
      </c>
      <c r="F23" s="1453"/>
      <c r="G23" s="1453">
        <v>950.3</v>
      </c>
      <c r="H23" s="1453"/>
      <c r="I23" s="1453">
        <v>968</v>
      </c>
      <c r="J23" s="1453"/>
      <c r="K23" s="1453">
        <v>928.3</v>
      </c>
      <c r="L23" s="1453"/>
      <c r="M23" s="1453">
        <v>891.40000000000009</v>
      </c>
      <c r="N23" s="1453"/>
      <c r="O23" s="1171"/>
      <c r="P23" s="1123"/>
    </row>
    <row r="24" spans="1:19" ht="12" customHeight="1">
      <c r="A24" s="1123"/>
      <c r="B24" s="1185"/>
      <c r="C24" s="916" t="s">
        <v>140</v>
      </c>
      <c r="D24" s="1122"/>
      <c r="E24" s="1453">
        <v>26.9</v>
      </c>
      <c r="F24" s="1453"/>
      <c r="G24" s="1453">
        <v>31.5</v>
      </c>
      <c r="H24" s="1453"/>
      <c r="I24" s="1453">
        <v>33.6</v>
      </c>
      <c r="J24" s="1453"/>
      <c r="K24" s="1453">
        <v>26.4</v>
      </c>
      <c r="L24" s="1453"/>
      <c r="M24" s="1453">
        <v>22.5</v>
      </c>
      <c r="N24" s="1453"/>
      <c r="O24" s="1171"/>
      <c r="P24" s="1123"/>
    </row>
    <row r="25" spans="1:19" ht="17.25" customHeight="1">
      <c r="A25" s="1123"/>
      <c r="B25" s="1185"/>
      <c r="C25" s="922" t="s">
        <v>186</v>
      </c>
      <c r="D25" s="922"/>
      <c r="E25" s="1464"/>
      <c r="F25" s="1464"/>
      <c r="G25" s="1464"/>
      <c r="H25" s="1464"/>
      <c r="I25" s="1464"/>
      <c r="J25" s="1464"/>
      <c r="K25" s="1464"/>
      <c r="L25" s="1464"/>
      <c r="M25" s="1464"/>
      <c r="N25" s="1464"/>
      <c r="O25" s="1171"/>
      <c r="P25" s="1123"/>
    </row>
    <row r="26" spans="1:19" s="1133" customFormat="1" ht="14.25" customHeight="1">
      <c r="A26" s="1134"/>
      <c r="B26" s="1465" t="s">
        <v>187</v>
      </c>
      <c r="C26" s="1465"/>
      <c r="D26" s="1465"/>
      <c r="E26" s="1454">
        <v>59.3</v>
      </c>
      <c r="F26" s="1454"/>
      <c r="G26" s="1454">
        <v>60.4</v>
      </c>
      <c r="H26" s="1454"/>
      <c r="I26" s="1454">
        <v>61.2</v>
      </c>
      <c r="J26" s="1454"/>
      <c r="K26" s="1454">
        <v>61.6</v>
      </c>
      <c r="L26" s="1454"/>
      <c r="M26" s="1454">
        <v>61.5</v>
      </c>
      <c r="N26" s="1454"/>
      <c r="O26" s="1186"/>
      <c r="P26" s="1134"/>
      <c r="R26" s="1187"/>
      <c r="S26" s="1187"/>
    </row>
    <row r="27" spans="1:19" ht="12" customHeight="1">
      <c r="A27" s="1123"/>
      <c r="B27" s="1185"/>
      <c r="C27" s="919"/>
      <c r="D27" s="1115" t="s">
        <v>72</v>
      </c>
      <c r="E27" s="1454">
        <v>62</v>
      </c>
      <c r="F27" s="1454"/>
      <c r="G27" s="1454">
        <v>63.2</v>
      </c>
      <c r="H27" s="1454"/>
      <c r="I27" s="1454">
        <v>64.2</v>
      </c>
      <c r="J27" s="1454"/>
      <c r="K27" s="1454">
        <v>64.5</v>
      </c>
      <c r="L27" s="1454"/>
      <c r="M27" s="1454">
        <v>64.3</v>
      </c>
      <c r="N27" s="1454"/>
      <c r="O27" s="1171"/>
      <c r="P27" s="1123"/>
    </row>
    <row r="28" spans="1:19" ht="12" customHeight="1">
      <c r="A28" s="1123"/>
      <c r="B28" s="1185"/>
      <c r="C28" s="919"/>
      <c r="D28" s="1115" t="s">
        <v>71</v>
      </c>
      <c r="E28" s="1454">
        <v>56.8</v>
      </c>
      <c r="F28" s="1454"/>
      <c r="G28" s="1454">
        <v>57.7</v>
      </c>
      <c r="H28" s="1454"/>
      <c r="I28" s="1454">
        <v>58.4</v>
      </c>
      <c r="J28" s="1454"/>
      <c r="K28" s="1454">
        <v>58.8</v>
      </c>
      <c r="L28" s="1454"/>
      <c r="M28" s="1454">
        <v>58.9</v>
      </c>
      <c r="N28" s="1454"/>
      <c r="O28" s="1171"/>
      <c r="P28" s="1123"/>
    </row>
    <row r="29" spans="1:19" s="1133" customFormat="1" ht="14.25" customHeight="1">
      <c r="A29" s="1134"/>
      <c r="B29" s="1465" t="s">
        <v>171</v>
      </c>
      <c r="C29" s="1465"/>
      <c r="D29" s="1465"/>
      <c r="E29" s="1454">
        <v>20</v>
      </c>
      <c r="F29" s="1454"/>
      <c r="G29" s="1454">
        <v>21.2</v>
      </c>
      <c r="H29" s="1454"/>
      <c r="I29" s="1454">
        <v>23.3</v>
      </c>
      <c r="J29" s="1454"/>
      <c r="K29" s="1454">
        <v>22.2</v>
      </c>
      <c r="L29" s="1454"/>
      <c r="M29" s="1454">
        <v>21.4</v>
      </c>
      <c r="N29" s="1454"/>
      <c r="O29" s="1186"/>
      <c r="P29" s="1134"/>
    </row>
    <row r="30" spans="1:19" ht="12" customHeight="1">
      <c r="A30" s="1123"/>
      <c r="B30" s="1185"/>
      <c r="C30" s="919"/>
      <c r="D30" s="1115" t="s">
        <v>72</v>
      </c>
      <c r="E30" s="1454">
        <v>21.8</v>
      </c>
      <c r="F30" s="1454"/>
      <c r="G30" s="1454">
        <v>22.9</v>
      </c>
      <c r="H30" s="1454"/>
      <c r="I30" s="1454">
        <v>23.8</v>
      </c>
      <c r="J30" s="1454"/>
      <c r="K30" s="1454">
        <v>23.1</v>
      </c>
      <c r="L30" s="1454"/>
      <c r="M30" s="1454">
        <v>21.9</v>
      </c>
      <c r="N30" s="1454"/>
      <c r="O30" s="1171"/>
      <c r="P30" s="1123"/>
    </row>
    <row r="31" spans="1:19" ht="12" customHeight="1">
      <c r="A31" s="1123"/>
      <c r="B31" s="1185"/>
      <c r="C31" s="919"/>
      <c r="D31" s="1115" t="s">
        <v>71</v>
      </c>
      <c r="E31" s="1454">
        <v>18.100000000000001</v>
      </c>
      <c r="F31" s="1454"/>
      <c r="G31" s="1454">
        <v>19.5</v>
      </c>
      <c r="H31" s="1454"/>
      <c r="I31" s="1454">
        <v>22.8</v>
      </c>
      <c r="J31" s="1454"/>
      <c r="K31" s="1454">
        <v>21.1</v>
      </c>
      <c r="L31" s="1454"/>
      <c r="M31" s="1454">
        <v>20.9</v>
      </c>
      <c r="N31" s="1454"/>
      <c r="O31" s="1171"/>
      <c r="P31" s="1123"/>
    </row>
    <row r="32" spans="1:19" s="1133" customFormat="1" ht="14.25" customHeight="1">
      <c r="A32" s="1134"/>
      <c r="B32" s="1465" t="s">
        <v>188</v>
      </c>
      <c r="C32" s="1465"/>
      <c r="D32" s="1465"/>
      <c r="E32" s="1466" t="s">
        <v>491</v>
      </c>
      <c r="F32" s="1466"/>
      <c r="G32" s="1466" t="s">
        <v>491</v>
      </c>
      <c r="H32" s="1466"/>
      <c r="I32" s="1466" t="s">
        <v>491</v>
      </c>
      <c r="J32" s="1466"/>
      <c r="K32" s="1466" t="s">
        <v>491</v>
      </c>
      <c r="L32" s="1466"/>
      <c r="M32" s="1454">
        <v>47.6</v>
      </c>
      <c r="N32" s="1454"/>
      <c r="O32" s="1186"/>
      <c r="P32" s="1134"/>
    </row>
    <row r="33" spans="1:27" ht="12" customHeight="1">
      <c r="A33" s="1123"/>
      <c r="B33" s="1185"/>
      <c r="C33" s="919"/>
      <c r="D33" s="1115" t="s">
        <v>72</v>
      </c>
      <c r="E33" s="1466" t="s">
        <v>491</v>
      </c>
      <c r="F33" s="1466"/>
      <c r="G33" s="1466" t="s">
        <v>491</v>
      </c>
      <c r="H33" s="1466"/>
      <c r="I33" s="1466" t="s">
        <v>491</v>
      </c>
      <c r="J33" s="1466"/>
      <c r="K33" s="1466" t="s">
        <v>491</v>
      </c>
      <c r="L33" s="1466"/>
      <c r="M33" s="1454">
        <v>54.1</v>
      </c>
      <c r="N33" s="1454"/>
      <c r="O33" s="1171"/>
      <c r="P33" s="1123"/>
    </row>
    <row r="34" spans="1:27" ht="12" customHeight="1">
      <c r="A34" s="1123"/>
      <c r="B34" s="1185"/>
      <c r="C34" s="919"/>
      <c r="D34" s="1115" t="s">
        <v>71</v>
      </c>
      <c r="E34" s="1466" t="s">
        <v>491</v>
      </c>
      <c r="F34" s="1466"/>
      <c r="G34" s="1466" t="s">
        <v>491</v>
      </c>
      <c r="H34" s="1466"/>
      <c r="I34" s="1466" t="s">
        <v>491</v>
      </c>
      <c r="J34" s="1466"/>
      <c r="K34" s="1466" t="s">
        <v>491</v>
      </c>
      <c r="L34" s="1466"/>
      <c r="M34" s="1454">
        <v>41.7</v>
      </c>
      <c r="N34" s="1454"/>
      <c r="O34" s="1171"/>
      <c r="P34" s="1123"/>
    </row>
    <row r="35" spans="1:27" ht="17.25" customHeight="1">
      <c r="A35" s="1123"/>
      <c r="B35" s="1185"/>
      <c r="C35" s="1468" t="s">
        <v>189</v>
      </c>
      <c r="D35" s="1468"/>
      <c r="E35" s="1454">
        <f>+E28-E27</f>
        <v>-5.2000000000000028</v>
      </c>
      <c r="F35" s="1454"/>
      <c r="G35" s="1454">
        <f>+G28-G27</f>
        <v>-5.5</v>
      </c>
      <c r="H35" s="1454"/>
      <c r="I35" s="1454">
        <f>+I28-I27</f>
        <v>-5.8000000000000043</v>
      </c>
      <c r="J35" s="1454"/>
      <c r="K35" s="1454">
        <f>+K28-K27</f>
        <v>-5.7000000000000028</v>
      </c>
      <c r="L35" s="1454"/>
      <c r="M35" s="1454">
        <f>+M28-M27</f>
        <v>-5.3999999999999986</v>
      </c>
      <c r="N35" s="1454"/>
      <c r="O35" s="1171"/>
      <c r="P35" s="1123"/>
    </row>
    <row r="36" spans="1:27" ht="12" customHeight="1">
      <c r="A36" s="1123"/>
      <c r="B36" s="1185"/>
      <c r="C36" s="1469" t="s">
        <v>187</v>
      </c>
      <c r="D36" s="1469"/>
      <c r="E36" s="1467">
        <f>+E31-E30</f>
        <v>-3.6999999999999993</v>
      </c>
      <c r="F36" s="1467"/>
      <c r="G36" s="1467">
        <f>+G31-G30</f>
        <v>-3.3999999999999986</v>
      </c>
      <c r="H36" s="1467"/>
      <c r="I36" s="1467">
        <f>+I31-I30</f>
        <v>-1</v>
      </c>
      <c r="J36" s="1467"/>
      <c r="K36" s="1467">
        <f>+K31-K30</f>
        <v>-2</v>
      </c>
      <c r="L36" s="1467"/>
      <c r="M36" s="1467">
        <f>+M31-M30</f>
        <v>-1</v>
      </c>
      <c r="N36" s="1467"/>
      <c r="O36" s="1171"/>
      <c r="P36" s="1123"/>
    </row>
    <row r="37" spans="1:27" ht="12" customHeight="1">
      <c r="A37" s="1123"/>
      <c r="B37" s="1185"/>
      <c r="C37" s="1469" t="s">
        <v>171</v>
      </c>
      <c r="D37" s="1469"/>
      <c r="E37" s="1466" t="s">
        <v>491</v>
      </c>
      <c r="F37" s="1466"/>
      <c r="G37" s="1466" t="s">
        <v>491</v>
      </c>
      <c r="H37" s="1466"/>
      <c r="I37" s="1466" t="s">
        <v>491</v>
      </c>
      <c r="J37" s="1466"/>
      <c r="K37" s="1466" t="s">
        <v>491</v>
      </c>
      <c r="L37" s="1466"/>
      <c r="M37" s="1467">
        <f>+M34-M33</f>
        <v>-12.399999999999999</v>
      </c>
      <c r="N37" s="1467"/>
      <c r="O37" s="1171"/>
      <c r="P37" s="1123"/>
    </row>
    <row r="38" spans="1:27" ht="12" customHeight="1">
      <c r="A38" s="1123"/>
      <c r="B38" s="1185"/>
      <c r="C38" s="1469" t="s">
        <v>188</v>
      </c>
      <c r="D38" s="1469"/>
      <c r="E38" s="1473"/>
      <c r="F38" s="1473"/>
      <c r="G38" s="1473"/>
      <c r="H38" s="1473"/>
      <c r="I38" s="1473"/>
      <c r="J38" s="1473"/>
      <c r="K38" s="1473"/>
      <c r="L38" s="1473"/>
      <c r="M38" s="1467"/>
      <c r="N38" s="1467"/>
      <c r="O38" s="1171"/>
      <c r="P38" s="1123"/>
    </row>
    <row r="39" spans="1:27" ht="11.25" customHeight="1" thickBot="1">
      <c r="A39" s="1123"/>
      <c r="B39" s="1185"/>
      <c r="C39" s="1115"/>
      <c r="D39" s="1115"/>
      <c r="E39" s="1173"/>
      <c r="F39" s="1173"/>
      <c r="G39" s="1173"/>
      <c r="H39" s="1173"/>
      <c r="I39" s="1173"/>
      <c r="J39" s="1173"/>
      <c r="K39" s="1173"/>
      <c r="L39" s="1173"/>
      <c r="M39" s="1184"/>
      <c r="N39" s="1184"/>
      <c r="O39" s="1171"/>
      <c r="P39" s="1123"/>
    </row>
    <row r="40" spans="1:27" s="1178" customFormat="1" ht="13.5" customHeight="1" thickBot="1">
      <c r="A40" s="1179"/>
      <c r="B40" s="1122"/>
      <c r="C40" s="1445" t="s">
        <v>521</v>
      </c>
      <c r="D40" s="1446"/>
      <c r="E40" s="1446"/>
      <c r="F40" s="1446"/>
      <c r="G40" s="1446"/>
      <c r="H40" s="1446"/>
      <c r="I40" s="1446"/>
      <c r="J40" s="1446"/>
      <c r="K40" s="1446"/>
      <c r="L40" s="1446"/>
      <c r="M40" s="1446"/>
      <c r="N40" s="1447"/>
      <c r="O40" s="1180"/>
      <c r="P40" s="1179"/>
    </row>
    <row r="41" spans="1:27" s="1178" customFormat="1" ht="3.75" customHeight="1">
      <c r="A41" s="1179"/>
      <c r="B41" s="1122"/>
      <c r="C41" s="1448" t="s">
        <v>174</v>
      </c>
      <c r="D41" s="1449"/>
      <c r="E41" s="1147"/>
      <c r="F41" s="1147"/>
      <c r="G41" s="1147"/>
      <c r="H41" s="1147"/>
      <c r="I41" s="1147"/>
      <c r="J41" s="1147"/>
      <c r="K41" s="1147"/>
      <c r="L41" s="1147"/>
      <c r="M41" s="1147"/>
      <c r="N41" s="1147"/>
      <c r="O41" s="1180"/>
      <c r="P41" s="1179"/>
    </row>
    <row r="42" spans="1:27" s="1178" customFormat="1" ht="12.75" customHeight="1">
      <c r="A42" s="1179"/>
      <c r="B42" s="1122"/>
      <c r="C42" s="1449"/>
      <c r="D42" s="1449"/>
      <c r="E42" s="1452">
        <v>2013</v>
      </c>
      <c r="F42" s="1452"/>
      <c r="G42" s="1452"/>
      <c r="H42" s="1452"/>
      <c r="I42" s="1452"/>
      <c r="J42" s="1452"/>
      <c r="K42" s="1452"/>
      <c r="L42" s="1452"/>
      <c r="M42" s="1470">
        <v>2014</v>
      </c>
      <c r="N42" s="1470"/>
      <c r="O42" s="1180"/>
      <c r="P42" s="1179"/>
    </row>
    <row r="43" spans="1:27" s="1178" customFormat="1" ht="12.75" customHeight="1">
      <c r="A43" s="1179"/>
      <c r="B43" s="1122"/>
      <c r="C43" s="1129"/>
      <c r="D43" s="1129"/>
      <c r="E43" s="1451" t="str">
        <f>+E7</f>
        <v>1.º trimestre</v>
      </c>
      <c r="F43" s="1451"/>
      <c r="G43" s="1451" t="str">
        <f>+G7</f>
        <v>2.º trimestre</v>
      </c>
      <c r="H43" s="1451"/>
      <c r="I43" s="1451" t="str">
        <f>+I7</f>
        <v>3.º trimestre</v>
      </c>
      <c r="J43" s="1451"/>
      <c r="K43" s="1451" t="str">
        <f>+K7</f>
        <v>4.º trimestre</v>
      </c>
      <c r="L43" s="1451"/>
      <c r="M43" s="1451" t="str">
        <f>+M7</f>
        <v>1.º trimestre</v>
      </c>
      <c r="N43" s="1451"/>
      <c r="O43" s="1180"/>
      <c r="P43" s="1179"/>
    </row>
    <row r="44" spans="1:27" s="1178" customFormat="1" ht="12.75" customHeight="1">
      <c r="A44" s="1179"/>
      <c r="B44" s="1122"/>
      <c r="C44" s="1129"/>
      <c r="D44" s="1129"/>
      <c r="E44" s="936" t="s">
        <v>175</v>
      </c>
      <c r="F44" s="936" t="s">
        <v>111</v>
      </c>
      <c r="G44" s="936" t="s">
        <v>175</v>
      </c>
      <c r="H44" s="936" t="s">
        <v>111</v>
      </c>
      <c r="I44" s="937" t="s">
        <v>175</v>
      </c>
      <c r="J44" s="937" t="s">
        <v>111</v>
      </c>
      <c r="K44" s="937" t="s">
        <v>175</v>
      </c>
      <c r="L44" s="937" t="s">
        <v>111</v>
      </c>
      <c r="M44" s="937" t="s">
        <v>175</v>
      </c>
      <c r="N44" s="937" t="s">
        <v>111</v>
      </c>
      <c r="O44" s="1180"/>
      <c r="P44" s="1179"/>
    </row>
    <row r="45" spans="1:27" s="1178" customFormat="1" ht="16.5" customHeight="1">
      <c r="A45" s="1179"/>
      <c r="B45" s="1183"/>
      <c r="C45" s="1441" t="s">
        <v>13</v>
      </c>
      <c r="D45" s="1441"/>
      <c r="E45" s="1144">
        <v>4354.6000000000004</v>
      </c>
      <c r="F45" s="1236">
        <f>+E45/E45*100</f>
        <v>100</v>
      </c>
      <c r="G45" s="1144">
        <v>4424.6000000000004</v>
      </c>
      <c r="H45" s="1236">
        <f>+G45/G45*100</f>
        <v>100</v>
      </c>
      <c r="I45" s="1144">
        <v>4469.3999999999996</v>
      </c>
      <c r="J45" s="1236">
        <f>+I45/I45*100</f>
        <v>100</v>
      </c>
      <c r="K45" s="1144">
        <v>4468.8999999999996</v>
      </c>
      <c r="L45" s="1236">
        <f>+K45/K45*100</f>
        <v>100</v>
      </c>
      <c r="M45" s="1144">
        <v>4426.8999999999996</v>
      </c>
      <c r="N45" s="1236">
        <f>+M45/M45*100</f>
        <v>100</v>
      </c>
      <c r="O45" s="1180"/>
      <c r="P45" s="1179"/>
      <c r="R45" s="1239"/>
      <c r="S45" s="1239"/>
      <c r="T45" s="1239"/>
      <c r="U45" s="1239"/>
      <c r="V45" s="1239"/>
      <c r="W45" s="1239"/>
      <c r="X45" s="1239"/>
      <c r="Y45" s="1239"/>
      <c r="Z45" s="1239"/>
      <c r="AA45" s="1239"/>
    </row>
    <row r="46" spans="1:27" s="1178" customFormat="1" ht="12.75" customHeight="1">
      <c r="A46" s="1179"/>
      <c r="B46" s="1122"/>
      <c r="C46" s="920"/>
      <c r="D46" s="1115" t="s">
        <v>72</v>
      </c>
      <c r="E46" s="1136">
        <v>2249</v>
      </c>
      <c r="F46" s="1237">
        <f>+E46/E45*100</f>
        <v>51.64653469893905</v>
      </c>
      <c r="G46" s="1136">
        <v>2281.6</v>
      </c>
      <c r="H46" s="1237">
        <f>+G46/G45*100</f>
        <v>51.566243276228349</v>
      </c>
      <c r="I46" s="1136">
        <v>2313.9</v>
      </c>
      <c r="J46" s="1237">
        <f>+I46/I45*100</f>
        <v>51.772049939589216</v>
      </c>
      <c r="K46" s="1136">
        <v>2309.3000000000002</v>
      </c>
      <c r="L46" s="1237">
        <f>+K46/K45*100</f>
        <v>51.674908814249598</v>
      </c>
      <c r="M46" s="1136">
        <v>2273.4</v>
      </c>
      <c r="N46" s="1237">
        <f>+M46/M45*100</f>
        <v>51.354220786554926</v>
      </c>
      <c r="O46" s="1180"/>
      <c r="P46" s="1179"/>
      <c r="R46" s="1239"/>
      <c r="S46" s="1239"/>
      <c r="T46" s="1239"/>
      <c r="U46" s="1239"/>
      <c r="V46" s="1239"/>
      <c r="W46" s="1239"/>
      <c r="X46" s="1239"/>
      <c r="Y46" s="1239"/>
      <c r="Z46" s="1239"/>
      <c r="AA46" s="1239"/>
    </row>
    <row r="47" spans="1:27" s="1178" customFormat="1" ht="12.75" customHeight="1">
      <c r="A47" s="1179"/>
      <c r="B47" s="1122"/>
      <c r="C47" s="920"/>
      <c r="D47" s="1115" t="s">
        <v>71</v>
      </c>
      <c r="E47" s="1136">
        <v>2105.6999999999998</v>
      </c>
      <c r="F47" s="1237">
        <f>+E47/E45*100</f>
        <v>48.35576172323519</v>
      </c>
      <c r="G47" s="1136">
        <v>2143.1</v>
      </c>
      <c r="H47" s="1237">
        <f>+G47/G45*100</f>
        <v>48.436016815079327</v>
      </c>
      <c r="I47" s="1136">
        <v>2155.5</v>
      </c>
      <c r="J47" s="1237">
        <f>+I47/I45*100</f>
        <v>48.227950060410798</v>
      </c>
      <c r="K47" s="1136">
        <v>2159.6</v>
      </c>
      <c r="L47" s="1237">
        <f>+K47/K45*100</f>
        <v>48.325091185750409</v>
      </c>
      <c r="M47" s="1136">
        <v>2153.4</v>
      </c>
      <c r="N47" s="1237">
        <f>+M47/M45*100</f>
        <v>48.643520296369921</v>
      </c>
      <c r="O47" s="1180"/>
      <c r="P47" s="1179"/>
      <c r="R47" s="1239"/>
      <c r="S47" s="1239"/>
      <c r="T47" s="1239"/>
      <c r="U47" s="1239"/>
      <c r="V47" s="1239"/>
      <c r="W47" s="1239"/>
      <c r="X47" s="1239"/>
      <c r="Y47" s="1239"/>
      <c r="Z47" s="1239"/>
      <c r="AA47" s="1239"/>
    </row>
    <row r="48" spans="1:27" s="1178" customFormat="1" ht="15" customHeight="1">
      <c r="A48" s="1179"/>
      <c r="B48" s="1122"/>
      <c r="C48" s="916" t="s">
        <v>171</v>
      </c>
      <c r="D48" s="923"/>
      <c r="E48" s="1140">
        <v>223.9</v>
      </c>
      <c r="F48" s="1238">
        <f>+E48/E$45*100</f>
        <v>5.1416892481513798</v>
      </c>
      <c r="G48" s="1140">
        <v>236.6</v>
      </c>
      <c r="H48" s="1238">
        <f>+G48/G$45*100</f>
        <v>5.3473760339917726</v>
      </c>
      <c r="I48" s="1140">
        <v>259</v>
      </c>
      <c r="J48" s="1238">
        <f>+I48/I$45*100</f>
        <v>5.7949612923434914</v>
      </c>
      <c r="K48" s="1140">
        <v>244.9</v>
      </c>
      <c r="L48" s="1238">
        <f>+K48/K$45*100</f>
        <v>5.480095773009019</v>
      </c>
      <c r="M48" s="1140">
        <v>236.3</v>
      </c>
      <c r="N48" s="1238">
        <f>+M48/M$45*100</f>
        <v>5.3378210485893067</v>
      </c>
      <c r="O48" s="1180"/>
      <c r="P48" s="1179"/>
    </row>
    <row r="49" spans="1:16" s="1178" customFormat="1" ht="12.75" customHeight="1">
      <c r="A49" s="1179"/>
      <c r="B49" s="1122"/>
      <c r="C49" s="919"/>
      <c r="D49" s="1181" t="s">
        <v>72</v>
      </c>
      <c r="E49" s="1136">
        <v>123.8</v>
      </c>
      <c r="F49" s="1237">
        <f>+E49/E48*100</f>
        <v>55.292541313086197</v>
      </c>
      <c r="G49" s="1136">
        <v>129.19999999999999</v>
      </c>
      <c r="H49" s="1237">
        <f>+G49/G48*100</f>
        <v>54.606931530008453</v>
      </c>
      <c r="I49" s="1136">
        <v>133.9</v>
      </c>
      <c r="J49" s="1237">
        <f>+I49/I48*100</f>
        <v>51.698841698841704</v>
      </c>
      <c r="K49" s="1136">
        <v>129.6</v>
      </c>
      <c r="L49" s="1237">
        <f>+K49/K48*100</f>
        <v>52.919559003674962</v>
      </c>
      <c r="M49" s="1136">
        <v>122</v>
      </c>
      <c r="N49" s="1237">
        <f>+M49/M48*100</f>
        <v>51.629284807448158</v>
      </c>
      <c r="O49" s="1180"/>
      <c r="P49" s="1179"/>
    </row>
    <row r="50" spans="1:16" s="1178" customFormat="1" ht="12.75" customHeight="1">
      <c r="A50" s="1179"/>
      <c r="B50" s="1122"/>
      <c r="C50" s="919"/>
      <c r="D50" s="1181" t="s">
        <v>71</v>
      </c>
      <c r="E50" s="1136">
        <v>100.1</v>
      </c>
      <c r="F50" s="1237">
        <f>+E50/E48*100</f>
        <v>44.707458686913796</v>
      </c>
      <c r="G50" s="1136">
        <v>107.4</v>
      </c>
      <c r="H50" s="1237">
        <f>+G50/G48*100</f>
        <v>45.393068469991547</v>
      </c>
      <c r="I50" s="1136">
        <v>125.1</v>
      </c>
      <c r="J50" s="1237">
        <f>+I50/I48*100</f>
        <v>48.301158301158296</v>
      </c>
      <c r="K50" s="1136">
        <v>115.2</v>
      </c>
      <c r="L50" s="1237">
        <f>+K50/K48*100</f>
        <v>47.039608003266643</v>
      </c>
      <c r="M50" s="1136">
        <v>114.3</v>
      </c>
      <c r="N50" s="1237">
        <f>+M50/M48*100</f>
        <v>48.370715192551842</v>
      </c>
      <c r="O50" s="1180"/>
      <c r="P50" s="1179"/>
    </row>
    <row r="51" spans="1:16" s="1178" customFormat="1" ht="15" customHeight="1">
      <c r="A51" s="1179"/>
      <c r="B51" s="1122"/>
      <c r="C51" s="916" t="s">
        <v>514</v>
      </c>
      <c r="D51" s="923"/>
      <c r="E51" s="1140">
        <v>929.4</v>
      </c>
      <c r="F51" s="1238">
        <f>+E51/E$45*100</f>
        <v>21.342947687502871</v>
      </c>
      <c r="G51" s="1140">
        <v>949.2</v>
      </c>
      <c r="H51" s="1238">
        <f>+G51/G$45*100</f>
        <v>21.452786692582379</v>
      </c>
      <c r="I51" s="1140">
        <v>947.6</v>
      </c>
      <c r="J51" s="1238">
        <f>+I51/I$45*100</f>
        <v>21.201951044882986</v>
      </c>
      <c r="K51" s="1140">
        <v>940.8</v>
      </c>
      <c r="L51" s="1238">
        <f>+K51/K$45*100</f>
        <v>21.05216048692072</v>
      </c>
      <c r="M51" s="1140">
        <v>933.5</v>
      </c>
      <c r="N51" s="1238">
        <f>+M51/M$45*100</f>
        <v>21.086990896564188</v>
      </c>
      <c r="O51" s="1182"/>
      <c r="P51" s="1179"/>
    </row>
    <row r="52" spans="1:16" s="1178" customFormat="1" ht="12.75" customHeight="1">
      <c r="A52" s="1179"/>
      <c r="B52" s="1122"/>
      <c r="C52" s="919"/>
      <c r="D52" s="1181" t="s">
        <v>72</v>
      </c>
      <c r="E52" s="1136">
        <v>462.4</v>
      </c>
      <c r="F52" s="1237">
        <f>+E52/E51*100</f>
        <v>49.752528513019151</v>
      </c>
      <c r="G52" s="1136">
        <v>477.3</v>
      </c>
      <c r="H52" s="1237">
        <f>+G52/G51*100</f>
        <v>50.284450063211125</v>
      </c>
      <c r="I52" s="1136">
        <v>475.8</v>
      </c>
      <c r="J52" s="1237">
        <f>+I52/I51*100</f>
        <v>50.211059518784296</v>
      </c>
      <c r="K52" s="1136">
        <v>469.8</v>
      </c>
      <c r="L52" s="1237">
        <f>+K52/K51*100</f>
        <v>49.936224489795919</v>
      </c>
      <c r="M52" s="1136">
        <v>464.1</v>
      </c>
      <c r="N52" s="1237">
        <f>+M52/M51*100</f>
        <v>49.716122121049814</v>
      </c>
      <c r="O52" s="1180"/>
      <c r="P52" s="1179"/>
    </row>
    <row r="53" spans="1:16" s="1178" customFormat="1" ht="12.75" customHeight="1">
      <c r="A53" s="1179"/>
      <c r="B53" s="1122"/>
      <c r="C53" s="919"/>
      <c r="D53" s="1181" t="s">
        <v>71</v>
      </c>
      <c r="E53" s="1136">
        <v>467</v>
      </c>
      <c r="F53" s="1237">
        <f>+E53/E51*100</f>
        <v>50.247471486980842</v>
      </c>
      <c r="G53" s="1136">
        <v>471.9</v>
      </c>
      <c r="H53" s="1237">
        <f>+G53/G51*100</f>
        <v>49.715549936788875</v>
      </c>
      <c r="I53" s="1136">
        <v>471.7</v>
      </c>
      <c r="J53" s="1237">
        <f>+I53/I51*100</f>
        <v>49.778387505276484</v>
      </c>
      <c r="K53" s="1136">
        <v>471</v>
      </c>
      <c r="L53" s="1237">
        <f>+K53/K51*100</f>
        <v>50.063775510204088</v>
      </c>
      <c r="M53" s="1136">
        <v>469.4</v>
      </c>
      <c r="N53" s="1237">
        <f>+M53/M51*100</f>
        <v>50.283877878950193</v>
      </c>
      <c r="O53" s="1180"/>
      <c r="P53" s="1179"/>
    </row>
    <row r="54" spans="1:16" s="1178" customFormat="1" ht="15" customHeight="1">
      <c r="A54" s="1179"/>
      <c r="B54" s="1122"/>
      <c r="C54" s="916" t="s">
        <v>513</v>
      </c>
      <c r="D54" s="923"/>
      <c r="E54" s="1140">
        <v>1230.3</v>
      </c>
      <c r="F54" s="1238">
        <f>+E54/E$45*100</f>
        <v>28.252882009828685</v>
      </c>
      <c r="G54" s="1140">
        <v>1225.9000000000001</v>
      </c>
      <c r="H54" s="1238">
        <f>+G54/G$45*100</f>
        <v>27.706459340957373</v>
      </c>
      <c r="I54" s="1140">
        <v>1247.9000000000001</v>
      </c>
      <c r="J54" s="1238">
        <f>+I54/I$45*100</f>
        <v>27.920973732492062</v>
      </c>
      <c r="K54" s="1140">
        <v>1257</v>
      </c>
      <c r="L54" s="1238">
        <f>+K54/K$45*100</f>
        <v>28.127727181185531</v>
      </c>
      <c r="M54" s="1140">
        <v>1271.2</v>
      </c>
      <c r="N54" s="1238">
        <f>+M54/M$45*100</f>
        <v>28.715353859359826</v>
      </c>
      <c r="O54" s="1180"/>
      <c r="P54" s="1179"/>
    </row>
    <row r="55" spans="1:16" s="1178" customFormat="1" ht="12.75" customHeight="1">
      <c r="A55" s="1179"/>
      <c r="B55" s="1122"/>
      <c r="C55" s="919"/>
      <c r="D55" s="1181" t="s">
        <v>72</v>
      </c>
      <c r="E55" s="1136">
        <v>609.29999999999995</v>
      </c>
      <c r="F55" s="1237">
        <f>+E55/E54*100</f>
        <v>49.524506217995608</v>
      </c>
      <c r="G55" s="1136">
        <v>607.5</v>
      </c>
      <c r="H55" s="1237">
        <f>+G55/G54*100</f>
        <v>49.555428664654535</v>
      </c>
      <c r="I55" s="1136">
        <v>626.20000000000005</v>
      </c>
      <c r="J55" s="1237">
        <f>+I55/I54*100</f>
        <v>50.180302908886929</v>
      </c>
      <c r="K55" s="1136">
        <v>628.5</v>
      </c>
      <c r="L55" s="1237">
        <f>+K55/K54*100</f>
        <v>50</v>
      </c>
      <c r="M55" s="1136">
        <v>633.70000000000005</v>
      </c>
      <c r="N55" s="1237">
        <f>+M55/M54*100</f>
        <v>49.850534927627436</v>
      </c>
      <c r="O55" s="1180"/>
      <c r="P55" s="1179"/>
    </row>
    <row r="56" spans="1:16" s="1178" customFormat="1" ht="12.75" customHeight="1">
      <c r="A56" s="1179"/>
      <c r="B56" s="1122"/>
      <c r="C56" s="919"/>
      <c r="D56" s="1181" t="s">
        <v>71</v>
      </c>
      <c r="E56" s="1136">
        <v>621</v>
      </c>
      <c r="F56" s="1237">
        <f>+E56/E54*100</f>
        <v>50.475493782004385</v>
      </c>
      <c r="G56" s="1136">
        <v>618.4</v>
      </c>
      <c r="H56" s="1237">
        <f>+G56/G54*100</f>
        <v>50.444571335345458</v>
      </c>
      <c r="I56" s="1136">
        <v>621.70000000000005</v>
      </c>
      <c r="J56" s="1237">
        <f>+I56/I54*100</f>
        <v>49.819697091113071</v>
      </c>
      <c r="K56" s="1136">
        <v>628.5</v>
      </c>
      <c r="L56" s="1237">
        <f>+K56/K54*100</f>
        <v>50</v>
      </c>
      <c r="M56" s="1136">
        <v>637.5</v>
      </c>
      <c r="N56" s="1237">
        <f>+M56/M54*100</f>
        <v>50.149465072372557</v>
      </c>
      <c r="O56" s="1180"/>
      <c r="P56" s="1179"/>
    </row>
    <row r="57" spans="1:16" s="1178" customFormat="1" ht="15" customHeight="1">
      <c r="A57" s="1179"/>
      <c r="B57" s="1122"/>
      <c r="C57" s="916" t="s">
        <v>512</v>
      </c>
      <c r="D57" s="923"/>
      <c r="E57" s="1140">
        <v>1703.1</v>
      </c>
      <c r="F57" s="1238">
        <f>+E57/E$45*100</f>
        <v>39.110366049694569</v>
      </c>
      <c r="G57" s="1140">
        <v>1735.8</v>
      </c>
      <c r="H57" s="1238">
        <f>+G57/G$45*100</f>
        <v>39.230664918862715</v>
      </c>
      <c r="I57" s="1140">
        <v>1737.9</v>
      </c>
      <c r="J57" s="1238">
        <f>+I57/I$45*100</f>
        <v>38.884414015304074</v>
      </c>
      <c r="K57" s="1140">
        <v>1762.7</v>
      </c>
      <c r="L57" s="1238">
        <f>+K57/K$45*100</f>
        <v>39.443710980330735</v>
      </c>
      <c r="M57" s="1140">
        <v>1754.2</v>
      </c>
      <c r="N57" s="1238">
        <f>+M57/M$45*100</f>
        <v>39.625923332354475</v>
      </c>
      <c r="O57" s="1180"/>
      <c r="P57" s="1179"/>
    </row>
    <row r="58" spans="1:16" s="1178" customFormat="1" ht="12.75" customHeight="1">
      <c r="A58" s="1179"/>
      <c r="B58" s="1122"/>
      <c r="C58" s="919"/>
      <c r="D58" s="1181" t="s">
        <v>72</v>
      </c>
      <c r="E58" s="1136">
        <v>881.7</v>
      </c>
      <c r="F58" s="1237">
        <f>+E58/E57*100</f>
        <v>51.770301215430692</v>
      </c>
      <c r="G58" s="1136">
        <v>897.7</v>
      </c>
      <c r="H58" s="1237">
        <f>+G58/G57*100</f>
        <v>51.716787648346582</v>
      </c>
      <c r="I58" s="1136">
        <v>900.3</v>
      </c>
      <c r="J58" s="1237">
        <f>+I58/I57*100</f>
        <v>51.803901260141551</v>
      </c>
      <c r="K58" s="1136">
        <v>912</v>
      </c>
      <c r="L58" s="1237">
        <f>+K58/K57*100</f>
        <v>51.738809780450445</v>
      </c>
      <c r="M58" s="1136">
        <v>905.8</v>
      </c>
      <c r="N58" s="1237">
        <f>+M58/M57*100</f>
        <v>51.636073423782911</v>
      </c>
      <c r="O58" s="1180"/>
      <c r="P58" s="1179"/>
    </row>
    <row r="59" spans="1:16" s="1178" customFormat="1" ht="12.75" customHeight="1">
      <c r="A59" s="1179"/>
      <c r="B59" s="1122"/>
      <c r="C59" s="919"/>
      <c r="D59" s="1181" t="s">
        <v>71</v>
      </c>
      <c r="E59" s="1136">
        <v>821.4</v>
      </c>
      <c r="F59" s="1237">
        <f>+E59/E57*100</f>
        <v>48.229698784569315</v>
      </c>
      <c r="G59" s="1136">
        <v>838.1</v>
      </c>
      <c r="H59" s="1237">
        <f>+G59/G57*100</f>
        <v>48.283212351653418</v>
      </c>
      <c r="I59" s="1136">
        <v>837.6</v>
      </c>
      <c r="J59" s="1237">
        <f>+I59/I57*100</f>
        <v>48.196098739858449</v>
      </c>
      <c r="K59" s="1136">
        <v>850.7</v>
      </c>
      <c r="L59" s="1237">
        <f>+K59/K57*100</f>
        <v>48.261190219549555</v>
      </c>
      <c r="M59" s="1136">
        <v>848.4</v>
      </c>
      <c r="N59" s="1237">
        <f>+M59/M57*100</f>
        <v>48.363926576217075</v>
      </c>
      <c r="O59" s="1180"/>
      <c r="P59" s="1179"/>
    </row>
    <row r="60" spans="1:16" s="1178" customFormat="1" ht="15" customHeight="1">
      <c r="A60" s="1179"/>
      <c r="B60" s="1122"/>
      <c r="C60" s="916" t="s">
        <v>520</v>
      </c>
      <c r="D60" s="923"/>
      <c r="E60" s="1140">
        <v>267.89999999999998</v>
      </c>
      <c r="F60" s="1238">
        <f>+E60/E$45*100</f>
        <v>6.1521150048224857</v>
      </c>
      <c r="G60" s="1140">
        <v>277.2</v>
      </c>
      <c r="H60" s="1238">
        <f>+G60/G$45*100</f>
        <v>6.2649731049134374</v>
      </c>
      <c r="I60" s="1140">
        <v>277</v>
      </c>
      <c r="J60" s="1238">
        <f>+I60/I$45*100</f>
        <v>6.1976999149774024</v>
      </c>
      <c r="K60" s="1140">
        <v>263.5</v>
      </c>
      <c r="L60" s="1238">
        <f>+K60/K$45*100</f>
        <v>5.8963055785540073</v>
      </c>
      <c r="M60" s="1140">
        <v>231.7</v>
      </c>
      <c r="N60" s="1238">
        <f>+M60/M$45*100</f>
        <v>5.2339108631322144</v>
      </c>
      <c r="O60" s="1180"/>
      <c r="P60" s="1179"/>
    </row>
    <row r="61" spans="1:16" s="1178" customFormat="1" ht="12.75" customHeight="1">
      <c r="A61" s="1179"/>
      <c r="B61" s="1122"/>
      <c r="C61" s="919"/>
      <c r="D61" s="1181" t="s">
        <v>72</v>
      </c>
      <c r="E61" s="1136">
        <v>171.7</v>
      </c>
      <c r="F61" s="1237">
        <f>+E61/E60*100</f>
        <v>64.091078760731619</v>
      </c>
      <c r="G61" s="1136">
        <v>169.9</v>
      </c>
      <c r="H61" s="1237">
        <f>+G61/G60*100</f>
        <v>61.291486291486294</v>
      </c>
      <c r="I61" s="1136">
        <v>177.6</v>
      </c>
      <c r="J61" s="1237">
        <f>+I61/I60*100</f>
        <v>64.115523465703973</v>
      </c>
      <c r="K61" s="1136">
        <v>169.4</v>
      </c>
      <c r="L61" s="1237">
        <f>+K61/K60*100</f>
        <v>64.288425047438338</v>
      </c>
      <c r="M61" s="1136">
        <v>147.9</v>
      </c>
      <c r="N61" s="1237">
        <f>+M61/M60*100</f>
        <v>63.83254208027622</v>
      </c>
      <c r="O61" s="1180"/>
      <c r="P61" s="1179"/>
    </row>
    <row r="62" spans="1:16" s="1178" customFormat="1" ht="12.75" customHeight="1">
      <c r="A62" s="1179"/>
      <c r="B62" s="1122"/>
      <c r="C62" s="919"/>
      <c r="D62" s="1181" t="s">
        <v>71</v>
      </c>
      <c r="E62" s="1136">
        <v>96.1</v>
      </c>
      <c r="F62" s="1237">
        <f>+E62/E60*100</f>
        <v>35.871593878312801</v>
      </c>
      <c r="G62" s="1136">
        <v>107.3</v>
      </c>
      <c r="H62" s="1237">
        <f>+G62/G60*100</f>
        <v>38.708513708513706</v>
      </c>
      <c r="I62" s="1136">
        <v>99.4</v>
      </c>
      <c r="J62" s="1237">
        <f>+I62/I60*100</f>
        <v>35.884476534296034</v>
      </c>
      <c r="K62" s="1136">
        <v>94.1</v>
      </c>
      <c r="L62" s="1237">
        <f>+K62/K60*100</f>
        <v>35.711574952561669</v>
      </c>
      <c r="M62" s="1136">
        <v>83.8</v>
      </c>
      <c r="N62" s="1237">
        <f>+M62/M60*100</f>
        <v>36.16745791972378</v>
      </c>
      <c r="O62" s="1180"/>
      <c r="P62" s="1179"/>
    </row>
    <row r="63" spans="1:16" s="1178" customFormat="1" ht="12" customHeight="1">
      <c r="A63" s="1179"/>
      <c r="B63" s="1122"/>
      <c r="C63" s="1241" t="s">
        <v>526</v>
      </c>
      <c r="D63" s="1181"/>
      <c r="E63" s="1136"/>
      <c r="F63" s="1237"/>
      <c r="G63" s="1136"/>
      <c r="H63" s="1237"/>
      <c r="I63" s="1136"/>
      <c r="J63" s="1237"/>
      <c r="K63" s="1136"/>
      <c r="L63" s="1237"/>
      <c r="M63" s="1136"/>
      <c r="N63" s="1237"/>
      <c r="O63" s="1180"/>
      <c r="P63" s="1179"/>
    </row>
    <row r="64" spans="1:16" ht="12" customHeight="1">
      <c r="A64" s="1123"/>
      <c r="B64" s="1146"/>
      <c r="C64" s="1130" t="s">
        <v>176</v>
      </c>
      <c r="D64" s="1177"/>
      <c r="E64" s="1176" t="s">
        <v>88</v>
      </c>
      <c r="F64" s="924"/>
      <c r="G64" s="1125"/>
      <c r="H64" s="1125"/>
      <c r="I64" s="1173"/>
      <c r="J64" s="1175"/>
      <c r="K64" s="1174"/>
      <c r="L64" s="1173"/>
      <c r="M64" s="1172"/>
      <c r="N64" s="1172"/>
      <c r="O64" s="1171"/>
      <c r="P64" s="1123"/>
    </row>
    <row r="65" spans="1:16" s="1133" customFormat="1" ht="13.5" customHeight="1">
      <c r="A65" s="1134"/>
      <c r="B65" s="1138"/>
      <c r="C65" s="1240"/>
      <c r="D65" s="1240"/>
      <c r="E65" s="1240"/>
      <c r="F65" s="1240"/>
      <c r="G65" s="1240"/>
      <c r="H65" s="1240"/>
      <c r="I65" s="1240"/>
      <c r="J65" s="1240"/>
      <c r="K65" s="1471">
        <v>41760</v>
      </c>
      <c r="L65" s="1471"/>
      <c r="M65" s="1471"/>
      <c r="N65" s="1471"/>
      <c r="O65" s="1170">
        <v>7</v>
      </c>
      <c r="P65" s="1123"/>
    </row>
    <row r="69" spans="1:16" ht="8.25" customHeight="1"/>
    <row r="71" spans="1:16" ht="9" customHeight="1">
      <c r="O71" s="1169"/>
    </row>
    <row r="72" spans="1:16" ht="8.25" customHeight="1">
      <c r="M72" s="1472"/>
      <c r="N72" s="1472"/>
      <c r="O72" s="1472"/>
    </row>
    <row r="73" spans="1:16" ht="9.75" customHeight="1"/>
  </sheetData>
  <mergeCells count="186">
    <mergeCell ref="E42:L42"/>
    <mergeCell ref="M42:N42"/>
    <mergeCell ref="M6:N6"/>
    <mergeCell ref="C45:D45"/>
    <mergeCell ref="K65:N65"/>
    <mergeCell ref="M72:O72"/>
    <mergeCell ref="C40:N40"/>
    <mergeCell ref="C41:D42"/>
    <mergeCell ref="E43:F43"/>
    <mergeCell ref="G43:H43"/>
    <mergeCell ref="I43:J43"/>
    <mergeCell ref="K43:L43"/>
    <mergeCell ref="M43:N43"/>
    <mergeCell ref="C37:D37"/>
    <mergeCell ref="E37:F37"/>
    <mergeCell ref="G37:H37"/>
    <mergeCell ref="I37:J37"/>
    <mergeCell ref="K37:L37"/>
    <mergeCell ref="M37:N37"/>
    <mergeCell ref="C38:D38"/>
    <mergeCell ref="E38:F38"/>
    <mergeCell ref="G38:H38"/>
    <mergeCell ref="I38:J38"/>
    <mergeCell ref="K38:L38"/>
    <mergeCell ref="M38:N38"/>
    <mergeCell ref="M34:N34"/>
    <mergeCell ref="C35:D35"/>
    <mergeCell ref="E35:F35"/>
    <mergeCell ref="G35:H35"/>
    <mergeCell ref="I35:J35"/>
    <mergeCell ref="K35:L35"/>
    <mergeCell ref="C36:D36"/>
    <mergeCell ref="E36:F36"/>
    <mergeCell ref="G36:H36"/>
    <mergeCell ref="I36:J36"/>
    <mergeCell ref="K36:L36"/>
    <mergeCell ref="M36:N36"/>
    <mergeCell ref="E31:F31"/>
    <mergeCell ref="G31:H31"/>
    <mergeCell ref="I31:J31"/>
    <mergeCell ref="K31:L31"/>
    <mergeCell ref="M31:N31"/>
    <mergeCell ref="M35:N35"/>
    <mergeCell ref="E34:F34"/>
    <mergeCell ref="G34:H34"/>
    <mergeCell ref="I34:J34"/>
    <mergeCell ref="K34:L34"/>
    <mergeCell ref="M32:N32"/>
    <mergeCell ref="E33:F33"/>
    <mergeCell ref="G33:H33"/>
    <mergeCell ref="I33:J33"/>
    <mergeCell ref="K33:L33"/>
    <mergeCell ref="M33:N33"/>
    <mergeCell ref="M29:N29"/>
    <mergeCell ref="E30:F30"/>
    <mergeCell ref="G30:H30"/>
    <mergeCell ref="I30:J30"/>
    <mergeCell ref="K30:L30"/>
    <mergeCell ref="M30:N30"/>
    <mergeCell ref="B29:D29"/>
    <mergeCell ref="E29:F29"/>
    <mergeCell ref="G29:H29"/>
    <mergeCell ref="I29:J29"/>
    <mergeCell ref="K29:L29"/>
    <mergeCell ref="B32:D32"/>
    <mergeCell ref="E32:F32"/>
    <mergeCell ref="G32:H32"/>
    <mergeCell ref="I32:J32"/>
    <mergeCell ref="K32:L32"/>
    <mergeCell ref="G25:H25"/>
    <mergeCell ref="I25:J25"/>
    <mergeCell ref="K25:L25"/>
    <mergeCell ref="M25:N25"/>
    <mergeCell ref="E28:F28"/>
    <mergeCell ref="G28:H28"/>
    <mergeCell ref="I28:J28"/>
    <mergeCell ref="K28:L28"/>
    <mergeCell ref="M28:N28"/>
    <mergeCell ref="M26:N26"/>
    <mergeCell ref="E27:F27"/>
    <mergeCell ref="G27:H27"/>
    <mergeCell ref="I27:J27"/>
    <mergeCell ref="K27:L27"/>
    <mergeCell ref="M27:N27"/>
    <mergeCell ref="B26:D26"/>
    <mergeCell ref="E26:F26"/>
    <mergeCell ref="G26:H26"/>
    <mergeCell ref="I26:J26"/>
    <mergeCell ref="K26:L26"/>
    <mergeCell ref="E23:F23"/>
    <mergeCell ref="G23:H23"/>
    <mergeCell ref="I23:J23"/>
    <mergeCell ref="K23:L23"/>
    <mergeCell ref="E25:F25"/>
    <mergeCell ref="E21:F21"/>
    <mergeCell ref="G21:H21"/>
    <mergeCell ref="I21:J21"/>
    <mergeCell ref="K21:L21"/>
    <mergeCell ref="M21:N21"/>
    <mergeCell ref="E22:F22"/>
    <mergeCell ref="G22:H22"/>
    <mergeCell ref="I22:J22"/>
    <mergeCell ref="K22:L22"/>
    <mergeCell ref="M22:N22"/>
    <mergeCell ref="M23:N23"/>
    <mergeCell ref="E24:F24"/>
    <mergeCell ref="G24:H24"/>
    <mergeCell ref="I24:J24"/>
    <mergeCell ref="K24:L24"/>
    <mergeCell ref="M24:N24"/>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6:L6"/>
  </mergeCells>
  <conditionalFormatting sqref="E7:N7">
    <cfRule type="cellIs" dxfId="17" priority="2" operator="equal">
      <formula>"1.º trimestre"</formula>
    </cfRule>
  </conditionalFormatting>
  <conditionalFormatting sqref="E43:N43">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T74"/>
  <sheetViews>
    <sheetView showRuler="0" zoomScaleNormal="100" workbookViewId="0"/>
  </sheetViews>
  <sheetFormatPr defaultRowHeight="12.75"/>
  <cols>
    <col min="1" max="1" width="1" style="1117" customWidth="1"/>
    <col min="2" max="2" width="2.5703125" style="1117" customWidth="1"/>
    <col min="3" max="3" width="1" style="1117" customWidth="1"/>
    <col min="4" max="4" width="32.42578125" style="1117" customWidth="1"/>
    <col min="5" max="5" width="7.42578125" style="1117" customWidth="1"/>
    <col min="6" max="6" width="5.140625" style="1117" customWidth="1"/>
    <col min="7" max="7" width="7.42578125" style="1117" customWidth="1"/>
    <col min="8" max="8" width="5.140625" style="1117" customWidth="1"/>
    <col min="9" max="9" width="7.42578125" style="1117" customWidth="1"/>
    <col min="10" max="10" width="5.140625" style="1117" customWidth="1"/>
    <col min="11" max="11" width="7.42578125" style="1117" customWidth="1"/>
    <col min="12" max="12" width="5.140625" style="1117" customWidth="1"/>
    <col min="13" max="13" width="7.42578125" style="1117" customWidth="1"/>
    <col min="14" max="14" width="5.140625" style="1117" customWidth="1"/>
    <col min="15" max="15" width="2.5703125" style="1117" customWidth="1"/>
    <col min="16" max="16" width="1" style="1117" customWidth="1"/>
    <col min="17" max="34" width="9.140625" style="1117" customWidth="1"/>
    <col min="35" max="16384" width="9.140625" style="1117"/>
  </cols>
  <sheetData>
    <row r="1" spans="1:20" ht="13.5" customHeight="1">
      <c r="A1" s="1123"/>
      <c r="B1" s="1233"/>
      <c r="C1" s="1233"/>
      <c r="D1" s="1233"/>
      <c r="E1" s="1167"/>
      <c r="F1" s="1167"/>
      <c r="G1" s="1167"/>
      <c r="H1" s="1167"/>
      <c r="I1" s="1475" t="s">
        <v>373</v>
      </c>
      <c r="J1" s="1475"/>
      <c r="K1" s="1475"/>
      <c r="L1" s="1475"/>
      <c r="M1" s="1475"/>
      <c r="N1" s="1475"/>
      <c r="O1" s="1166"/>
      <c r="P1" s="1123"/>
    </row>
    <row r="2" spans="1:20" ht="6" customHeight="1">
      <c r="A2" s="1123"/>
      <c r="B2" s="1232"/>
      <c r="C2" s="1228"/>
      <c r="D2" s="1228"/>
      <c r="E2" s="1227"/>
      <c r="F2" s="1227"/>
      <c r="G2" s="1227"/>
      <c r="H2" s="1227"/>
      <c r="I2" s="1146"/>
      <c r="J2" s="1146"/>
      <c r="K2" s="1146"/>
      <c r="L2" s="1146"/>
      <c r="M2" s="1146"/>
      <c r="N2" s="1231"/>
      <c r="O2" s="1146"/>
      <c r="P2" s="1123"/>
    </row>
    <row r="3" spans="1:20" ht="10.5" customHeight="1" thickBot="1">
      <c r="A3" s="1123"/>
      <c r="B3" s="1230"/>
      <c r="C3" s="1229"/>
      <c r="D3" s="1228"/>
      <c r="E3" s="1227"/>
      <c r="F3" s="1227"/>
      <c r="G3" s="1227"/>
      <c r="H3" s="1227"/>
      <c r="I3" s="1146"/>
      <c r="J3" s="1146"/>
      <c r="K3" s="1146"/>
      <c r="L3" s="1146"/>
      <c r="M3" s="1444" t="s">
        <v>73</v>
      </c>
      <c r="N3" s="1444"/>
      <c r="O3" s="1146"/>
      <c r="P3" s="1123"/>
    </row>
    <row r="4" spans="1:20" s="1161" customFormat="1" ht="13.5" customHeight="1" thickBot="1">
      <c r="A4" s="1163"/>
      <c r="B4" s="1226"/>
      <c r="C4" s="1476" t="s">
        <v>194</v>
      </c>
      <c r="D4" s="1477"/>
      <c r="E4" s="1477"/>
      <c r="F4" s="1477"/>
      <c r="G4" s="1477"/>
      <c r="H4" s="1477"/>
      <c r="I4" s="1477"/>
      <c r="J4" s="1477"/>
      <c r="K4" s="1477"/>
      <c r="L4" s="1477"/>
      <c r="M4" s="1477"/>
      <c r="N4" s="1478"/>
      <c r="O4" s="1146"/>
      <c r="P4" s="1163"/>
    </row>
    <row r="5" spans="1:20" ht="3" customHeight="1">
      <c r="A5" s="1123"/>
      <c r="B5" s="1211"/>
      <c r="C5" s="1448" t="s">
        <v>170</v>
      </c>
      <c r="D5" s="1449"/>
      <c r="E5" s="1225"/>
      <c r="F5" s="1225"/>
      <c r="G5" s="1225"/>
      <c r="H5" s="1225"/>
      <c r="I5" s="1225"/>
      <c r="J5" s="1225"/>
      <c r="K5" s="1128"/>
      <c r="L5" s="1212"/>
      <c r="M5" s="1212"/>
      <c r="N5" s="1212"/>
      <c r="O5" s="1146"/>
      <c r="P5" s="1163"/>
    </row>
    <row r="6" spans="1:20" ht="12.75" customHeight="1">
      <c r="A6" s="1123"/>
      <c r="B6" s="1211"/>
      <c r="C6" s="1450"/>
      <c r="D6" s="1450"/>
      <c r="E6" s="1452">
        <v>2013</v>
      </c>
      <c r="F6" s="1452"/>
      <c r="G6" s="1452"/>
      <c r="H6" s="1452"/>
      <c r="I6" s="1452"/>
      <c r="J6" s="1452"/>
      <c r="K6" s="1452"/>
      <c r="L6" s="1452"/>
      <c r="M6" s="1470">
        <v>2014</v>
      </c>
      <c r="N6" s="1470"/>
      <c r="O6" s="1146"/>
      <c r="P6" s="1163"/>
      <c r="Q6" s="1161"/>
      <c r="R6" s="1161"/>
      <c r="S6" s="1161"/>
      <c r="T6" s="1161"/>
    </row>
    <row r="7" spans="1:20">
      <c r="A7" s="1123"/>
      <c r="B7" s="1211"/>
      <c r="C7" s="1194"/>
      <c r="D7" s="1194"/>
      <c r="E7" s="1451" t="str">
        <f>+'6populacao1'!E7</f>
        <v>1.º trimestre</v>
      </c>
      <c r="F7" s="1451"/>
      <c r="G7" s="1451" t="str">
        <f>+'6populacao1'!G7</f>
        <v>2.º trimestre</v>
      </c>
      <c r="H7" s="1451"/>
      <c r="I7" s="1451" t="str">
        <f>+'6populacao1'!I7</f>
        <v>3.º trimestre</v>
      </c>
      <c r="J7" s="1451"/>
      <c r="K7" s="1451" t="str">
        <f>+'6populacao1'!K7</f>
        <v>4.º trimestre</v>
      </c>
      <c r="L7" s="1451"/>
      <c r="M7" s="1451" t="str">
        <f>+'6populacao1'!M7</f>
        <v>1.º trimestre</v>
      </c>
      <c r="N7" s="1451"/>
      <c r="O7" s="1146"/>
      <c r="P7" s="1163"/>
      <c r="Q7" s="1161"/>
      <c r="R7" s="1161"/>
      <c r="S7" s="1161"/>
      <c r="T7" s="1161"/>
    </row>
    <row r="8" spans="1:20" s="1153" customFormat="1" ht="18.75" customHeight="1">
      <c r="A8" s="1155"/>
      <c r="B8" s="1211"/>
      <c r="C8" s="1441" t="s">
        <v>195</v>
      </c>
      <c r="D8" s="1441"/>
      <c r="E8" s="1474">
        <v>926.8</v>
      </c>
      <c r="F8" s="1474"/>
      <c r="G8" s="1474">
        <v>866.3</v>
      </c>
      <c r="H8" s="1474"/>
      <c r="I8" s="1474">
        <v>819.9</v>
      </c>
      <c r="J8" s="1474"/>
      <c r="K8" s="1474">
        <v>808</v>
      </c>
      <c r="L8" s="1474"/>
      <c r="M8" s="1474">
        <v>788.1</v>
      </c>
      <c r="N8" s="1474"/>
      <c r="O8" s="1146"/>
      <c r="P8" s="1163"/>
      <c r="Q8" s="1224"/>
      <c r="R8" s="1224"/>
      <c r="S8" s="1224"/>
      <c r="T8" s="1224"/>
    </row>
    <row r="9" spans="1:20" ht="13.5" customHeight="1">
      <c r="A9" s="1123"/>
      <c r="B9" s="1211"/>
      <c r="C9" s="916" t="s">
        <v>72</v>
      </c>
      <c r="D9" s="1179"/>
      <c r="E9" s="1479">
        <v>483.4</v>
      </c>
      <c r="F9" s="1479"/>
      <c r="G9" s="1479">
        <v>444.9</v>
      </c>
      <c r="H9" s="1479"/>
      <c r="I9" s="1479">
        <v>415.7</v>
      </c>
      <c r="J9" s="1479"/>
      <c r="K9" s="1479">
        <v>400.9</v>
      </c>
      <c r="L9" s="1479"/>
      <c r="M9" s="1479">
        <v>402.9</v>
      </c>
      <c r="N9" s="1479"/>
      <c r="O9" s="1146"/>
      <c r="P9" s="1163"/>
      <c r="Q9" s="1189"/>
      <c r="R9" s="1189"/>
    </row>
    <row r="10" spans="1:20" ht="13.5" customHeight="1">
      <c r="A10" s="1123"/>
      <c r="B10" s="1211"/>
      <c r="C10" s="916" t="s">
        <v>71</v>
      </c>
      <c r="D10" s="1179"/>
      <c r="E10" s="1479">
        <v>443.4</v>
      </c>
      <c r="F10" s="1479"/>
      <c r="G10" s="1479">
        <v>421.3</v>
      </c>
      <c r="H10" s="1479"/>
      <c r="I10" s="1479">
        <v>404.2</v>
      </c>
      <c r="J10" s="1479"/>
      <c r="K10" s="1479">
        <v>407.1</v>
      </c>
      <c r="L10" s="1479"/>
      <c r="M10" s="1479">
        <v>385.2</v>
      </c>
      <c r="N10" s="1479"/>
      <c r="O10" s="1146"/>
      <c r="P10" s="1163"/>
    </row>
    <row r="11" spans="1:20" ht="19.5" customHeight="1">
      <c r="A11" s="1123"/>
      <c r="B11" s="1211"/>
      <c r="C11" s="916" t="s">
        <v>171</v>
      </c>
      <c r="D11" s="1179"/>
      <c r="E11" s="1479">
        <v>165.5</v>
      </c>
      <c r="F11" s="1479"/>
      <c r="G11" s="1479">
        <v>141.4</v>
      </c>
      <c r="H11" s="1479"/>
      <c r="I11" s="1479">
        <v>148.30000000000001</v>
      </c>
      <c r="J11" s="1479"/>
      <c r="K11" s="1479">
        <v>138.30000000000001</v>
      </c>
      <c r="L11" s="1479"/>
      <c r="M11" s="1479">
        <v>141.6</v>
      </c>
      <c r="N11" s="1479"/>
      <c r="O11" s="1146"/>
      <c r="P11" s="1163"/>
    </row>
    <row r="12" spans="1:20" ht="13.5" customHeight="1">
      <c r="A12" s="1123"/>
      <c r="B12" s="1211"/>
      <c r="C12" s="916" t="s">
        <v>172</v>
      </c>
      <c r="D12" s="1179"/>
      <c r="E12" s="1479">
        <v>465.4</v>
      </c>
      <c r="F12" s="1479"/>
      <c r="G12" s="1479">
        <v>433.9</v>
      </c>
      <c r="H12" s="1479"/>
      <c r="I12" s="1479">
        <v>404.5</v>
      </c>
      <c r="J12" s="1479"/>
      <c r="K12" s="1479">
        <v>411.7</v>
      </c>
      <c r="L12" s="1479"/>
      <c r="M12" s="1479">
        <v>384.79999999999995</v>
      </c>
      <c r="N12" s="1479"/>
      <c r="O12" s="1146"/>
      <c r="P12" s="1123"/>
    </row>
    <row r="13" spans="1:20" ht="13.5" customHeight="1">
      <c r="A13" s="1123"/>
      <c r="B13" s="1211"/>
      <c r="C13" s="916" t="s">
        <v>173</v>
      </c>
      <c r="D13" s="1179"/>
      <c r="E13" s="1479">
        <v>295.89999999999998</v>
      </c>
      <c r="F13" s="1479"/>
      <c r="G13" s="1479">
        <v>291</v>
      </c>
      <c r="H13" s="1479"/>
      <c r="I13" s="1479">
        <v>267.10000000000002</v>
      </c>
      <c r="J13" s="1479"/>
      <c r="K13" s="1479">
        <v>258</v>
      </c>
      <c r="L13" s="1479"/>
      <c r="M13" s="1479">
        <v>261.8</v>
      </c>
      <c r="N13" s="1479"/>
      <c r="O13" s="1146"/>
      <c r="P13" s="1123"/>
    </row>
    <row r="14" spans="1:20" ht="19.5" customHeight="1">
      <c r="A14" s="1123"/>
      <c r="B14" s="1211"/>
      <c r="C14" s="916" t="s">
        <v>196</v>
      </c>
      <c r="D14" s="1179"/>
      <c r="E14" s="1479">
        <v>91.5</v>
      </c>
      <c r="F14" s="1479"/>
      <c r="G14" s="1479">
        <v>84.1</v>
      </c>
      <c r="H14" s="1479"/>
      <c r="I14" s="1479">
        <v>103.9</v>
      </c>
      <c r="J14" s="1479"/>
      <c r="K14" s="1479">
        <v>85.2</v>
      </c>
      <c r="L14" s="1479"/>
      <c r="M14" s="1479">
        <v>86.4</v>
      </c>
      <c r="N14" s="1479"/>
      <c r="O14" s="1124"/>
      <c r="P14" s="1123"/>
    </row>
    <row r="15" spans="1:20" ht="13.5" customHeight="1">
      <c r="A15" s="1123"/>
      <c r="B15" s="1211"/>
      <c r="C15" s="916" t="s">
        <v>197</v>
      </c>
      <c r="D15" s="1179"/>
      <c r="E15" s="1479">
        <v>835.3</v>
      </c>
      <c r="F15" s="1479"/>
      <c r="G15" s="1479">
        <v>782.1</v>
      </c>
      <c r="H15" s="1479"/>
      <c r="I15" s="1479">
        <v>716</v>
      </c>
      <c r="J15" s="1479"/>
      <c r="K15" s="1479">
        <v>722.8</v>
      </c>
      <c r="L15" s="1479"/>
      <c r="M15" s="1479">
        <v>701.7</v>
      </c>
      <c r="N15" s="1479"/>
      <c r="O15" s="1124"/>
      <c r="P15" s="1123"/>
    </row>
    <row r="16" spans="1:20" ht="19.5" customHeight="1">
      <c r="A16" s="1123"/>
      <c r="B16" s="1211"/>
      <c r="C16" s="916" t="s">
        <v>198</v>
      </c>
      <c r="D16" s="1179"/>
      <c r="E16" s="1479">
        <v>382.9</v>
      </c>
      <c r="F16" s="1479"/>
      <c r="G16" s="1479">
        <v>329.40000000000003</v>
      </c>
      <c r="H16" s="1479"/>
      <c r="I16" s="1479">
        <v>290.89999999999998</v>
      </c>
      <c r="J16" s="1479"/>
      <c r="K16" s="1479">
        <v>294.40000000000003</v>
      </c>
      <c r="L16" s="1479"/>
      <c r="M16" s="1479">
        <v>287.10000000000002</v>
      </c>
      <c r="N16" s="1479"/>
      <c r="O16" s="1124"/>
      <c r="P16" s="1123"/>
    </row>
    <row r="17" spans="1:18" ht="13.5" customHeight="1">
      <c r="A17" s="1123"/>
      <c r="B17" s="1211"/>
      <c r="C17" s="916" t="s">
        <v>199</v>
      </c>
      <c r="D17" s="1179"/>
      <c r="E17" s="1479">
        <v>543.79999999999995</v>
      </c>
      <c r="F17" s="1479"/>
      <c r="G17" s="1479">
        <v>536.9</v>
      </c>
      <c r="H17" s="1479"/>
      <c r="I17" s="1479">
        <v>529</v>
      </c>
      <c r="J17" s="1479"/>
      <c r="K17" s="1479">
        <v>513.5</v>
      </c>
      <c r="L17" s="1479"/>
      <c r="M17" s="1479">
        <v>500.90000000000003</v>
      </c>
      <c r="N17" s="1479"/>
      <c r="O17" s="1124"/>
      <c r="P17" s="1123"/>
    </row>
    <row r="18" spans="1:18" s="1153" customFormat="1" ht="18.75" customHeight="1">
      <c r="A18" s="1155"/>
      <c r="B18" s="1223"/>
      <c r="C18" s="1441" t="s">
        <v>200</v>
      </c>
      <c r="D18" s="1441"/>
      <c r="E18" s="1474">
        <v>17.5</v>
      </c>
      <c r="F18" s="1474"/>
      <c r="G18" s="1474">
        <v>16.399999999999999</v>
      </c>
      <c r="H18" s="1474"/>
      <c r="I18" s="1474">
        <v>15.5</v>
      </c>
      <c r="J18" s="1474"/>
      <c r="K18" s="1474">
        <v>15.3</v>
      </c>
      <c r="L18" s="1474"/>
      <c r="M18" s="1474">
        <v>15.1</v>
      </c>
      <c r="N18" s="1474"/>
      <c r="O18" s="1156"/>
      <c r="P18" s="1155"/>
      <c r="Q18" s="1224"/>
      <c r="R18" s="1224"/>
    </row>
    <row r="19" spans="1:18" ht="13.5" customHeight="1">
      <c r="A19" s="1123"/>
      <c r="B19" s="1211"/>
      <c r="C19" s="916" t="s">
        <v>72</v>
      </c>
      <c r="D19" s="1179"/>
      <c r="E19" s="1479">
        <v>17.7</v>
      </c>
      <c r="F19" s="1479"/>
      <c r="G19" s="1479">
        <v>16.3</v>
      </c>
      <c r="H19" s="1479"/>
      <c r="I19" s="1479">
        <v>15.2</v>
      </c>
      <c r="J19" s="1479"/>
      <c r="K19" s="1479">
        <v>14.8</v>
      </c>
      <c r="L19" s="1479"/>
      <c r="M19" s="1479">
        <v>15.1</v>
      </c>
      <c r="N19" s="1479"/>
      <c r="O19" s="1124"/>
      <c r="P19" s="1123"/>
    </row>
    <row r="20" spans="1:18" ht="13.5" customHeight="1">
      <c r="A20" s="1123"/>
      <c r="B20" s="1211"/>
      <c r="C20" s="916" t="s">
        <v>71</v>
      </c>
      <c r="D20" s="1179"/>
      <c r="E20" s="1479">
        <v>17.399999999999999</v>
      </c>
      <c r="F20" s="1479"/>
      <c r="G20" s="1479">
        <v>16.399999999999999</v>
      </c>
      <c r="H20" s="1479"/>
      <c r="I20" s="1479">
        <v>15.8</v>
      </c>
      <c r="J20" s="1479"/>
      <c r="K20" s="1479">
        <v>15.9</v>
      </c>
      <c r="L20" s="1479"/>
      <c r="M20" s="1479">
        <v>15.2</v>
      </c>
      <c r="N20" s="1479"/>
      <c r="O20" s="1124"/>
      <c r="P20" s="1123"/>
    </row>
    <row r="21" spans="1:18" s="1216" customFormat="1" ht="13.5" customHeight="1">
      <c r="A21" s="1217"/>
      <c r="B21" s="1219"/>
      <c r="C21" s="1115" t="s">
        <v>201</v>
      </c>
      <c r="D21" s="1217"/>
      <c r="E21" s="1480">
        <f>+E20-E19</f>
        <v>-0.30000000000000071</v>
      </c>
      <c r="F21" s="1480"/>
      <c r="G21" s="1480">
        <f>+G20-G19</f>
        <v>9.9999999999997868E-2</v>
      </c>
      <c r="H21" s="1480"/>
      <c r="I21" s="1480">
        <f>+I20-I19</f>
        <v>0.60000000000000142</v>
      </c>
      <c r="J21" s="1480"/>
      <c r="K21" s="1480">
        <f>+K20-K19</f>
        <v>1.0999999999999996</v>
      </c>
      <c r="L21" s="1480"/>
      <c r="M21" s="1480">
        <f>+M20-M19</f>
        <v>9.9999999999999645E-2</v>
      </c>
      <c r="N21" s="1480"/>
      <c r="O21" s="1218"/>
      <c r="P21" s="1217"/>
    </row>
    <row r="22" spans="1:18" ht="19.5" customHeight="1">
      <c r="A22" s="1123"/>
      <c r="B22" s="1211"/>
      <c r="C22" s="916" t="s">
        <v>171</v>
      </c>
      <c r="D22" s="1179"/>
      <c r="E22" s="1479">
        <v>42.5</v>
      </c>
      <c r="F22" s="1479"/>
      <c r="G22" s="1479">
        <v>37.4</v>
      </c>
      <c r="H22" s="1479"/>
      <c r="I22" s="1479">
        <v>36.4</v>
      </c>
      <c r="J22" s="1479"/>
      <c r="K22" s="1479">
        <v>36.1</v>
      </c>
      <c r="L22" s="1479"/>
      <c r="M22" s="1479">
        <v>37.5</v>
      </c>
      <c r="N22" s="1479"/>
      <c r="O22" s="1124"/>
      <c r="P22" s="1123"/>
    </row>
    <row r="23" spans="1:18" ht="13.5" customHeight="1">
      <c r="A23" s="1123"/>
      <c r="B23" s="1211"/>
      <c r="C23" s="916" t="s">
        <v>172</v>
      </c>
      <c r="D23" s="1123"/>
      <c r="E23" s="1479">
        <f>+E12/'6populacao1'!E20:F20*100</f>
        <v>20.530239534165599</v>
      </c>
      <c r="F23" s="1479"/>
      <c r="G23" s="1479">
        <f>+G12/'6populacao1'!G20:H20*100</f>
        <v>18.832465277777779</v>
      </c>
      <c r="H23" s="1479"/>
      <c r="I23" s="1479">
        <f>+I12/'6populacao1'!I20:J20*100</f>
        <v>17.725679228746714</v>
      </c>
      <c r="J23" s="1479"/>
      <c r="K23" s="1479">
        <f>+K12/'6populacao1'!K20:L20*100</f>
        <v>18.02460487719452</v>
      </c>
      <c r="L23" s="1479"/>
      <c r="M23" s="1479">
        <f>+M12/'6populacao1'!M20:N20*100</f>
        <v>17.119722382880276</v>
      </c>
      <c r="N23" s="1479"/>
      <c r="O23" s="1124"/>
      <c r="P23" s="1123"/>
    </row>
    <row r="24" spans="1:18" ht="13.5" customHeight="1">
      <c r="A24" s="1123"/>
      <c r="B24" s="1211"/>
      <c r="C24" s="916" t="s">
        <v>173</v>
      </c>
      <c r="D24" s="1123"/>
      <c r="E24" s="1479">
        <v>13.1</v>
      </c>
      <c r="F24" s="1479"/>
      <c r="G24" s="1479">
        <v>12.6</v>
      </c>
      <c r="H24" s="1479"/>
      <c r="I24" s="1479">
        <v>11.7</v>
      </c>
      <c r="J24" s="1479"/>
      <c r="K24" s="1479">
        <v>11.3</v>
      </c>
      <c r="L24" s="1479"/>
      <c r="M24" s="1479">
        <v>11.6</v>
      </c>
      <c r="N24" s="1479"/>
      <c r="O24" s="1124" t="s">
        <v>34</v>
      </c>
      <c r="P24" s="1123"/>
    </row>
    <row r="25" spans="1:18" s="1121" customFormat="1" ht="19.5" customHeight="1">
      <c r="A25" s="1220"/>
      <c r="B25" s="1222"/>
      <c r="C25" s="916" t="s">
        <v>202</v>
      </c>
      <c r="D25" s="1179"/>
      <c r="E25" s="1479">
        <v>18.5</v>
      </c>
      <c r="F25" s="1479"/>
      <c r="G25" s="1479">
        <v>17.100000000000001</v>
      </c>
      <c r="H25" s="1479"/>
      <c r="I25" s="1479">
        <v>16.5</v>
      </c>
      <c r="J25" s="1479"/>
      <c r="K25" s="1479">
        <v>16.399999999999999</v>
      </c>
      <c r="L25" s="1479"/>
      <c r="M25" s="1479">
        <v>15.8</v>
      </c>
      <c r="N25" s="1479"/>
      <c r="O25" s="1165"/>
      <c r="P25" s="1220"/>
    </row>
    <row r="26" spans="1:18" s="1121" customFormat="1" ht="13.5" customHeight="1">
      <c r="A26" s="1220"/>
      <c r="B26" s="1222"/>
      <c r="C26" s="916" t="s">
        <v>203</v>
      </c>
      <c r="D26" s="1179"/>
      <c r="E26" s="1479">
        <v>12.9</v>
      </c>
      <c r="F26" s="1479"/>
      <c r="G26" s="1479">
        <v>11.4</v>
      </c>
      <c r="H26" s="1479"/>
      <c r="I26" s="1479">
        <v>11</v>
      </c>
      <c r="J26" s="1479"/>
      <c r="K26" s="1479">
        <v>10.5</v>
      </c>
      <c r="L26" s="1479"/>
      <c r="M26" s="1479">
        <v>11</v>
      </c>
      <c r="N26" s="1479"/>
      <c r="O26" s="1165"/>
      <c r="P26" s="1220"/>
    </row>
    <row r="27" spans="1:18" s="1121" customFormat="1" ht="13.5" customHeight="1">
      <c r="A27" s="1220"/>
      <c r="B27" s="1222"/>
      <c r="C27" s="916" t="s">
        <v>204</v>
      </c>
      <c r="D27" s="1179"/>
      <c r="E27" s="1479">
        <v>19.5</v>
      </c>
      <c r="F27" s="1479"/>
      <c r="G27" s="1479">
        <v>19.2</v>
      </c>
      <c r="H27" s="1479"/>
      <c r="I27" s="1479">
        <v>17.899999999999999</v>
      </c>
      <c r="J27" s="1479"/>
      <c r="K27" s="1479">
        <v>17.2</v>
      </c>
      <c r="L27" s="1479"/>
      <c r="M27" s="1479">
        <v>16.399999999999999</v>
      </c>
      <c r="N27" s="1479"/>
      <c r="O27" s="1165"/>
      <c r="P27" s="1220"/>
    </row>
    <row r="28" spans="1:18" s="1121" customFormat="1" ht="13.5" customHeight="1">
      <c r="A28" s="1220"/>
      <c r="B28" s="1222"/>
      <c r="C28" s="916" t="s">
        <v>205</v>
      </c>
      <c r="D28" s="1179"/>
      <c r="E28" s="1479">
        <v>18.399999999999999</v>
      </c>
      <c r="F28" s="1479"/>
      <c r="G28" s="1479">
        <v>17.3</v>
      </c>
      <c r="H28" s="1479"/>
      <c r="I28" s="1479">
        <v>16.100000000000001</v>
      </c>
      <c r="J28" s="1479"/>
      <c r="K28" s="1479">
        <v>15.6</v>
      </c>
      <c r="L28" s="1479"/>
      <c r="M28" s="1479">
        <v>16</v>
      </c>
      <c r="N28" s="1479"/>
      <c r="O28" s="1165"/>
      <c r="P28" s="1220"/>
    </row>
    <row r="29" spans="1:18" s="1121" customFormat="1" ht="13.5" customHeight="1">
      <c r="A29" s="1220"/>
      <c r="B29" s="1222"/>
      <c r="C29" s="916" t="s">
        <v>206</v>
      </c>
      <c r="D29" s="1179"/>
      <c r="E29" s="1479">
        <v>20.100000000000001</v>
      </c>
      <c r="F29" s="1479"/>
      <c r="G29" s="1479">
        <v>16.600000000000001</v>
      </c>
      <c r="H29" s="1479"/>
      <c r="I29" s="1479">
        <v>13.8</v>
      </c>
      <c r="J29" s="1479"/>
      <c r="K29" s="1479">
        <v>17</v>
      </c>
      <c r="L29" s="1479"/>
      <c r="M29" s="1479">
        <v>18.3</v>
      </c>
      <c r="N29" s="1479"/>
      <c r="O29" s="1165"/>
      <c r="P29" s="1220"/>
    </row>
    <row r="30" spans="1:18" s="1121" customFormat="1" ht="13.5" customHeight="1">
      <c r="A30" s="1220"/>
      <c r="B30" s="1222"/>
      <c r="C30" s="916" t="s">
        <v>141</v>
      </c>
      <c r="D30" s="1179"/>
      <c r="E30" s="1479">
        <v>16.899999999999999</v>
      </c>
      <c r="F30" s="1479"/>
      <c r="G30" s="1479">
        <v>16</v>
      </c>
      <c r="H30" s="1479"/>
      <c r="I30" s="1479">
        <v>17.7</v>
      </c>
      <c r="J30" s="1479"/>
      <c r="K30" s="1479">
        <v>17.3</v>
      </c>
      <c r="L30" s="1479"/>
      <c r="M30" s="1479">
        <v>18</v>
      </c>
      <c r="N30" s="1479"/>
      <c r="O30" s="1165"/>
      <c r="P30" s="1220"/>
    </row>
    <row r="31" spans="1:18" s="1121" customFormat="1" ht="13.5" customHeight="1">
      <c r="A31" s="1220"/>
      <c r="B31" s="1222"/>
      <c r="C31" s="916" t="s">
        <v>142</v>
      </c>
      <c r="D31" s="1179"/>
      <c r="E31" s="1479">
        <v>19.8</v>
      </c>
      <c r="F31" s="1479"/>
      <c r="G31" s="1479">
        <v>18.399999999999999</v>
      </c>
      <c r="H31" s="1479"/>
      <c r="I31" s="1479">
        <v>17</v>
      </c>
      <c r="J31" s="1479"/>
      <c r="K31" s="1479">
        <v>17</v>
      </c>
      <c r="L31" s="1479"/>
      <c r="M31" s="1479">
        <v>16.399999999999999</v>
      </c>
      <c r="N31" s="1479"/>
      <c r="O31" s="1165"/>
      <c r="P31" s="1220"/>
    </row>
    <row r="32" spans="1:18" ht="19.5" customHeight="1">
      <c r="A32" s="1123"/>
      <c r="B32" s="1211"/>
      <c r="C32" s="1441" t="s">
        <v>207</v>
      </c>
      <c r="D32" s="1441"/>
      <c r="E32" s="1474">
        <v>10.3</v>
      </c>
      <c r="F32" s="1474"/>
      <c r="G32" s="1474">
        <v>10.1</v>
      </c>
      <c r="H32" s="1474"/>
      <c r="I32" s="1474">
        <v>10</v>
      </c>
      <c r="J32" s="1474"/>
      <c r="K32" s="1474">
        <v>9.6999999999999993</v>
      </c>
      <c r="L32" s="1474"/>
      <c r="M32" s="1474">
        <v>9.6</v>
      </c>
      <c r="N32" s="1474"/>
      <c r="O32" s="1124"/>
      <c r="P32" s="1123"/>
    </row>
    <row r="33" spans="1:20" s="1121" customFormat="1" ht="13.5" customHeight="1">
      <c r="A33" s="1220"/>
      <c r="B33" s="1221"/>
      <c r="C33" s="916" t="s">
        <v>72</v>
      </c>
      <c r="D33" s="1179"/>
      <c r="E33" s="1467">
        <v>10.199999999999999</v>
      </c>
      <c r="F33" s="1467"/>
      <c r="G33" s="1467">
        <v>10.199999999999999</v>
      </c>
      <c r="H33" s="1467"/>
      <c r="I33" s="1467">
        <v>10.1</v>
      </c>
      <c r="J33" s="1467"/>
      <c r="K33" s="1467">
        <v>9.6999999999999993</v>
      </c>
      <c r="L33" s="1467"/>
      <c r="M33" s="1467">
        <v>9.8000000000000007</v>
      </c>
      <c r="N33" s="1467"/>
      <c r="O33" s="1165"/>
      <c r="P33" s="1220"/>
    </row>
    <row r="34" spans="1:20" s="1121" customFormat="1" ht="13.5" customHeight="1">
      <c r="A34" s="1220"/>
      <c r="B34" s="1221"/>
      <c r="C34" s="916" t="s">
        <v>71</v>
      </c>
      <c r="D34" s="1179"/>
      <c r="E34" s="1467">
        <v>10.4</v>
      </c>
      <c r="F34" s="1467"/>
      <c r="G34" s="1467">
        <v>10.1</v>
      </c>
      <c r="H34" s="1467"/>
      <c r="I34" s="1467">
        <v>9.9</v>
      </c>
      <c r="J34" s="1467"/>
      <c r="K34" s="1467">
        <v>9.8000000000000007</v>
      </c>
      <c r="L34" s="1467"/>
      <c r="M34" s="1467">
        <v>9.4</v>
      </c>
      <c r="N34" s="1467"/>
      <c r="O34" s="1165"/>
      <c r="P34" s="1220"/>
    </row>
    <row r="35" spans="1:20" s="1216" customFormat="1" ht="13.5" customHeight="1">
      <c r="A35" s="1217"/>
      <c r="B35" s="1219"/>
      <c r="C35" s="1115" t="s">
        <v>208</v>
      </c>
      <c r="D35" s="1217"/>
      <c r="E35" s="1480">
        <f>+E34-E33</f>
        <v>0.20000000000000107</v>
      </c>
      <c r="F35" s="1480"/>
      <c r="G35" s="1480">
        <f>+G34-G33</f>
        <v>-9.9999999999999645E-2</v>
      </c>
      <c r="H35" s="1480"/>
      <c r="I35" s="1480">
        <f>+I34-I33</f>
        <v>-0.19999999999999929</v>
      </c>
      <c r="J35" s="1480"/>
      <c r="K35" s="1480">
        <f>+K34-K33</f>
        <v>0.10000000000000142</v>
      </c>
      <c r="L35" s="1480"/>
      <c r="M35" s="1480">
        <f>+M34-M33</f>
        <v>-0.40000000000000036</v>
      </c>
      <c r="N35" s="1480"/>
      <c r="O35" s="1218"/>
      <c r="P35" s="1217"/>
    </row>
    <row r="36" spans="1:20" s="1178" customFormat="1" ht="15.75" customHeight="1" thickBot="1">
      <c r="A36" s="1179"/>
      <c r="B36" s="1209"/>
      <c r="C36" s="919"/>
      <c r="D36" s="1215"/>
      <c r="E36" s="1173"/>
      <c r="F36" s="1214"/>
      <c r="G36" s="1173"/>
      <c r="H36" s="1214"/>
      <c r="I36" s="1173"/>
      <c r="J36" s="1173"/>
      <c r="K36" s="1173"/>
      <c r="L36" s="1173"/>
      <c r="M36" s="1444"/>
      <c r="N36" s="1444"/>
      <c r="O36" s="1129"/>
      <c r="P36" s="1179"/>
    </row>
    <row r="37" spans="1:20" s="1178" customFormat="1" ht="13.5" customHeight="1" thickBot="1">
      <c r="A37" s="1179"/>
      <c r="B37" s="1209"/>
      <c r="C37" s="1476" t="s">
        <v>522</v>
      </c>
      <c r="D37" s="1477"/>
      <c r="E37" s="1477"/>
      <c r="F37" s="1477"/>
      <c r="G37" s="1477"/>
      <c r="H37" s="1477"/>
      <c r="I37" s="1477"/>
      <c r="J37" s="1477"/>
      <c r="K37" s="1477"/>
      <c r="L37" s="1477"/>
      <c r="M37" s="1477"/>
      <c r="N37" s="1478"/>
      <c r="O37" s="1129"/>
      <c r="P37" s="1179"/>
    </row>
    <row r="38" spans="1:20" s="1178" customFormat="1" ht="3" customHeight="1">
      <c r="A38" s="1179"/>
      <c r="B38" s="1209"/>
      <c r="C38" s="1461" t="s">
        <v>174</v>
      </c>
      <c r="D38" s="1462"/>
      <c r="E38" s="1212"/>
      <c r="F38" s="1212"/>
      <c r="G38" s="1212"/>
      <c r="H38" s="1212"/>
      <c r="I38" s="1212"/>
      <c r="J38" s="1212"/>
      <c r="K38" s="1213"/>
      <c r="L38" s="1212"/>
      <c r="M38" s="1212"/>
      <c r="N38" s="1212"/>
      <c r="O38" s="1129"/>
      <c r="P38" s="1179"/>
    </row>
    <row r="39" spans="1:20" ht="12.75" customHeight="1">
      <c r="A39" s="1123"/>
      <c r="B39" s="1211"/>
      <c r="C39" s="1482"/>
      <c r="D39" s="1482"/>
      <c r="E39" s="1452">
        <v>2013</v>
      </c>
      <c r="F39" s="1452"/>
      <c r="G39" s="1452"/>
      <c r="H39" s="1452"/>
      <c r="I39" s="1452"/>
      <c r="J39" s="1452"/>
      <c r="K39" s="1452"/>
      <c r="L39" s="1452"/>
      <c r="M39" s="1470">
        <v>2014</v>
      </c>
      <c r="N39" s="1470"/>
      <c r="O39" s="1146"/>
      <c r="P39" s="1163"/>
      <c r="Q39" s="1161"/>
      <c r="R39" s="1161"/>
      <c r="S39" s="1161"/>
      <c r="T39" s="1161"/>
    </row>
    <row r="40" spans="1:20" s="1178" customFormat="1" ht="12.75" customHeight="1">
      <c r="A40" s="1179"/>
      <c r="B40" s="1209"/>
      <c r="C40" s="1129"/>
      <c r="D40" s="1129"/>
      <c r="E40" s="1451" t="str">
        <f>+E7</f>
        <v>1.º trimestre</v>
      </c>
      <c r="F40" s="1451"/>
      <c r="G40" s="1451" t="str">
        <f>+G7</f>
        <v>2.º trimestre</v>
      </c>
      <c r="H40" s="1451"/>
      <c r="I40" s="1451" t="str">
        <f>+I7</f>
        <v>3.º trimestre</v>
      </c>
      <c r="J40" s="1451"/>
      <c r="K40" s="1451" t="str">
        <f>+K7</f>
        <v>4.º trimestre</v>
      </c>
      <c r="L40" s="1451"/>
      <c r="M40" s="1451" t="str">
        <f>+M7</f>
        <v>1.º trimestre</v>
      </c>
      <c r="N40" s="1451"/>
      <c r="O40" s="1129"/>
      <c r="P40" s="1179"/>
    </row>
    <row r="41" spans="1:20" s="1178" customFormat="1" ht="12.75" customHeight="1">
      <c r="A41" s="1179"/>
      <c r="B41" s="1209"/>
      <c r="C41" s="1129"/>
      <c r="D41" s="1129"/>
      <c r="E41" s="936" t="s">
        <v>175</v>
      </c>
      <c r="F41" s="936" t="s">
        <v>111</v>
      </c>
      <c r="G41" s="936" t="s">
        <v>175</v>
      </c>
      <c r="H41" s="936" t="s">
        <v>111</v>
      </c>
      <c r="I41" s="937" t="s">
        <v>175</v>
      </c>
      <c r="J41" s="937" t="s">
        <v>111</v>
      </c>
      <c r="K41" s="937" t="s">
        <v>175</v>
      </c>
      <c r="L41" s="937" t="s">
        <v>111</v>
      </c>
      <c r="M41" s="937" t="s">
        <v>175</v>
      </c>
      <c r="N41" s="937" t="s">
        <v>111</v>
      </c>
      <c r="O41" s="1129"/>
      <c r="P41" s="1179"/>
    </row>
    <row r="42" spans="1:20" s="1178" customFormat="1" ht="20.25" customHeight="1">
      <c r="A42" s="1179"/>
      <c r="B42" s="1209"/>
      <c r="C42" s="1441" t="s">
        <v>195</v>
      </c>
      <c r="D42" s="1441"/>
      <c r="E42" s="1140">
        <v>926.8</v>
      </c>
      <c r="F42" s="1238">
        <f>+E42/E$42*100</f>
        <v>100</v>
      </c>
      <c r="G42" s="1140">
        <v>866.3</v>
      </c>
      <c r="H42" s="1238">
        <f>+G42/G$42*100</f>
        <v>100</v>
      </c>
      <c r="I42" s="1140">
        <v>819.9</v>
      </c>
      <c r="J42" s="1238">
        <f>+I42/I$42*100</f>
        <v>100</v>
      </c>
      <c r="K42" s="1140">
        <v>808</v>
      </c>
      <c r="L42" s="1238">
        <f>+K42/K$42*100</f>
        <v>100</v>
      </c>
      <c r="M42" s="1140">
        <v>788.1</v>
      </c>
      <c r="N42" s="1238">
        <f>+M42/M$42*100</f>
        <v>100</v>
      </c>
      <c r="O42" s="1129"/>
      <c r="P42" s="1179"/>
      <c r="R42" s="1364"/>
    </row>
    <row r="43" spans="1:20" s="1178" customFormat="1" ht="14.25" customHeight="1">
      <c r="A43" s="1179"/>
      <c r="B43" s="1209"/>
      <c r="C43" s="1210"/>
      <c r="D43" s="1115" t="s">
        <v>72</v>
      </c>
      <c r="E43" s="1136">
        <v>483.4</v>
      </c>
      <c r="F43" s="1237">
        <f>+E43/E42*100</f>
        <v>52.157962883038408</v>
      </c>
      <c r="G43" s="1136">
        <v>444.9</v>
      </c>
      <c r="H43" s="1237">
        <f>+G43/G42*100</f>
        <v>51.356343068221165</v>
      </c>
      <c r="I43" s="1136">
        <v>415.7</v>
      </c>
      <c r="J43" s="1237">
        <f>+I43/I42*100</f>
        <v>50.70130503719966</v>
      </c>
      <c r="K43" s="1136">
        <v>400.9</v>
      </c>
      <c r="L43" s="1237">
        <f>+K43/K42*100</f>
        <v>49.616336633663366</v>
      </c>
      <c r="M43" s="1136">
        <v>402.9</v>
      </c>
      <c r="N43" s="1237">
        <f>+M43/M42*100</f>
        <v>51.122953939855343</v>
      </c>
      <c r="O43" s="1129"/>
      <c r="P43" s="1179"/>
      <c r="R43" s="1364"/>
    </row>
    <row r="44" spans="1:20" s="1178" customFormat="1" ht="14.25" customHeight="1">
      <c r="A44" s="1179"/>
      <c r="B44" s="1209"/>
      <c r="C44" s="1210"/>
      <c r="D44" s="1115" t="s">
        <v>71</v>
      </c>
      <c r="E44" s="1136">
        <v>443.4</v>
      </c>
      <c r="F44" s="1237">
        <f>+E44/E42*100</f>
        <v>47.842037116961592</v>
      </c>
      <c r="G44" s="1136">
        <v>421.3</v>
      </c>
      <c r="H44" s="1237">
        <f>+G44/G42*100</f>
        <v>48.632113586517377</v>
      </c>
      <c r="I44" s="1136">
        <v>404.2</v>
      </c>
      <c r="J44" s="1237">
        <f>+I44/I42*100</f>
        <v>49.29869496280034</v>
      </c>
      <c r="K44" s="1136">
        <v>407.1</v>
      </c>
      <c r="L44" s="1237">
        <f>+K44/K42*100</f>
        <v>50.383663366336641</v>
      </c>
      <c r="M44" s="1136">
        <v>385.2</v>
      </c>
      <c r="N44" s="1237">
        <f>+M44/M42*100</f>
        <v>48.87704606014465</v>
      </c>
      <c r="O44" s="1129"/>
      <c r="P44" s="1179"/>
      <c r="R44" s="1364"/>
    </row>
    <row r="45" spans="1:20" s="1178" customFormat="1" ht="18" customHeight="1">
      <c r="A45" s="1179"/>
      <c r="B45" s="1209"/>
      <c r="C45" s="916" t="s">
        <v>171</v>
      </c>
      <c r="D45" s="923"/>
      <c r="E45" s="1140">
        <v>165.5</v>
      </c>
      <c r="F45" s="1238">
        <f>+E45/E$42*100</f>
        <v>17.857142857142858</v>
      </c>
      <c r="G45" s="1140">
        <v>141.4</v>
      </c>
      <c r="H45" s="1238">
        <f>+G45/G$42*100</f>
        <v>16.322290199699875</v>
      </c>
      <c r="I45" s="1140">
        <v>148.30000000000001</v>
      </c>
      <c r="J45" s="1238">
        <f>+I45/I$42*100</f>
        <v>18.087571655079891</v>
      </c>
      <c r="K45" s="1140">
        <v>138.30000000000001</v>
      </c>
      <c r="L45" s="1238">
        <f>+K45/K$42*100</f>
        <v>17.116336633663369</v>
      </c>
      <c r="M45" s="1140">
        <v>141.6</v>
      </c>
      <c r="N45" s="1238">
        <f>+M45/M$42*100</f>
        <v>17.967263037685573</v>
      </c>
      <c r="O45" s="1129"/>
      <c r="P45" s="1179"/>
      <c r="R45" s="1364"/>
    </row>
    <row r="46" spans="1:20" s="1178" customFormat="1" ht="14.25" customHeight="1">
      <c r="A46" s="1179"/>
      <c r="B46" s="1209"/>
      <c r="C46" s="919"/>
      <c r="D46" s="1181" t="s">
        <v>72</v>
      </c>
      <c r="E46" s="1136">
        <v>83</v>
      </c>
      <c r="F46" s="1237">
        <f>+E46/E45*100</f>
        <v>50.151057401812693</v>
      </c>
      <c r="G46" s="1136">
        <v>69.900000000000006</v>
      </c>
      <c r="H46" s="1237">
        <f>+G46/G45*100</f>
        <v>49.434229137199438</v>
      </c>
      <c r="I46" s="1136">
        <v>79.7</v>
      </c>
      <c r="J46" s="1237">
        <f>+I46/I45*100</f>
        <v>53.742414025623731</v>
      </c>
      <c r="K46" s="1136">
        <v>67.5</v>
      </c>
      <c r="L46" s="1237">
        <f>+K46/K45*100</f>
        <v>48.806941431670275</v>
      </c>
      <c r="M46" s="1136">
        <v>72</v>
      </c>
      <c r="N46" s="1237">
        <f>+M46/M45*100</f>
        <v>50.847457627118644</v>
      </c>
      <c r="O46" s="1129"/>
      <c r="P46" s="1179"/>
      <c r="R46" s="1364"/>
    </row>
    <row r="47" spans="1:20" s="1178" customFormat="1" ht="14.25" customHeight="1">
      <c r="A47" s="1179"/>
      <c r="B47" s="1209"/>
      <c r="C47" s="919"/>
      <c r="D47" s="1181" t="s">
        <v>71</v>
      </c>
      <c r="E47" s="1136">
        <v>82.4</v>
      </c>
      <c r="F47" s="1237">
        <f>+E47/E45*100</f>
        <v>49.788519637462244</v>
      </c>
      <c r="G47" s="1136">
        <v>71.5</v>
      </c>
      <c r="H47" s="1237">
        <f>+G47/G45*100</f>
        <v>50.565770862800562</v>
      </c>
      <c r="I47" s="1136">
        <v>68.599999999999994</v>
      </c>
      <c r="J47" s="1237">
        <f>+I47/I45*100</f>
        <v>46.257585974376255</v>
      </c>
      <c r="K47" s="1136">
        <v>70.8</v>
      </c>
      <c r="L47" s="1237">
        <f>+K47/K45*100</f>
        <v>51.193058568329711</v>
      </c>
      <c r="M47" s="1136">
        <v>69.599999999999994</v>
      </c>
      <c r="N47" s="1237">
        <f>+M47/M45*100</f>
        <v>49.152542372881349</v>
      </c>
      <c r="O47" s="1129"/>
      <c r="P47" s="1179"/>
      <c r="R47" s="1364"/>
    </row>
    <row r="48" spans="1:20" s="1178" customFormat="1" ht="18" customHeight="1">
      <c r="A48" s="1179"/>
      <c r="B48" s="1209"/>
      <c r="C48" s="916" t="s">
        <v>514</v>
      </c>
      <c r="D48" s="923"/>
      <c r="E48" s="1140">
        <v>250.3</v>
      </c>
      <c r="F48" s="1238">
        <f>+E48/E$42*100</f>
        <v>27.006905481225722</v>
      </c>
      <c r="G48" s="1140">
        <v>216.2</v>
      </c>
      <c r="H48" s="1238">
        <f>+G48/G$42*100</f>
        <v>24.956712455269535</v>
      </c>
      <c r="I48" s="1140">
        <v>206.8</v>
      </c>
      <c r="J48" s="1238">
        <f>+I48/I$42*100</f>
        <v>25.222588120502504</v>
      </c>
      <c r="K48" s="1140">
        <v>209.5</v>
      </c>
      <c r="L48" s="1238">
        <f>+K48/K$42*100</f>
        <v>25.92821782178218</v>
      </c>
      <c r="M48" s="1140">
        <v>196.1</v>
      </c>
      <c r="N48" s="1238">
        <f>+M48/M$42*100</f>
        <v>24.88262910798122</v>
      </c>
      <c r="O48" s="1129"/>
      <c r="P48" s="1179"/>
      <c r="R48" s="1364"/>
    </row>
    <row r="49" spans="1:18" s="1178" customFormat="1" ht="14.25" customHeight="1">
      <c r="A49" s="1179"/>
      <c r="B49" s="1209"/>
      <c r="C49" s="919"/>
      <c r="D49" s="1181" t="s">
        <v>72</v>
      </c>
      <c r="E49" s="1136">
        <v>122.3</v>
      </c>
      <c r="F49" s="1237">
        <f>+E49/E48*100</f>
        <v>48.861366360367555</v>
      </c>
      <c r="G49" s="1136">
        <v>98.5</v>
      </c>
      <c r="H49" s="1237">
        <f>+G49/G48*100</f>
        <v>45.559666975023127</v>
      </c>
      <c r="I49" s="1136">
        <v>97.6</v>
      </c>
      <c r="J49" s="1237">
        <f>+I49/I48*100</f>
        <v>47.195357833655699</v>
      </c>
      <c r="K49" s="1136">
        <v>96</v>
      </c>
      <c r="L49" s="1237">
        <f>+K49/K48*100</f>
        <v>45.823389021479713</v>
      </c>
      <c r="M49" s="1136">
        <v>91.7</v>
      </c>
      <c r="N49" s="1237">
        <f>+M49/M48*100</f>
        <v>46.76185619581846</v>
      </c>
      <c r="O49" s="1129"/>
      <c r="P49" s="1179"/>
      <c r="R49" s="1364"/>
    </row>
    <row r="50" spans="1:18" s="1178" customFormat="1" ht="14.25" customHeight="1">
      <c r="A50" s="1179"/>
      <c r="B50" s="1209"/>
      <c r="C50" s="919"/>
      <c r="D50" s="1181" t="s">
        <v>71</v>
      </c>
      <c r="E50" s="1136">
        <v>128</v>
      </c>
      <c r="F50" s="1237">
        <f>+E50/E48*100</f>
        <v>51.138633639632438</v>
      </c>
      <c r="G50" s="1136">
        <v>117.8</v>
      </c>
      <c r="H50" s="1237">
        <f>+G50/G48*100</f>
        <v>54.486586493987055</v>
      </c>
      <c r="I50" s="1136">
        <v>109.2</v>
      </c>
      <c r="J50" s="1237">
        <f>+I50/I48*100</f>
        <v>52.804642166344294</v>
      </c>
      <c r="K50" s="1136">
        <v>113.4</v>
      </c>
      <c r="L50" s="1237">
        <f>+K50/K48*100</f>
        <v>54.128878281622917</v>
      </c>
      <c r="M50" s="1136">
        <v>104.3</v>
      </c>
      <c r="N50" s="1237">
        <f>+M50/M48*100</f>
        <v>53.187149413564505</v>
      </c>
      <c r="O50" s="1129"/>
      <c r="P50" s="1179"/>
      <c r="R50" s="1364"/>
    </row>
    <row r="51" spans="1:18" s="1178" customFormat="1" ht="18" customHeight="1">
      <c r="A51" s="1179"/>
      <c r="B51" s="1209"/>
      <c r="C51" s="916" t="s">
        <v>513</v>
      </c>
      <c r="D51" s="923"/>
      <c r="E51" s="1140">
        <v>215.1</v>
      </c>
      <c r="F51" s="1238">
        <f>+E51/E$42*100</f>
        <v>23.20889080707812</v>
      </c>
      <c r="G51" s="1140">
        <v>217.7</v>
      </c>
      <c r="H51" s="1238">
        <f>+G51/G$42*100</f>
        <v>25.12986263419139</v>
      </c>
      <c r="I51" s="1140">
        <v>197.7</v>
      </c>
      <c r="J51" s="1238">
        <f>+I51/I$42*100</f>
        <v>24.112696670325647</v>
      </c>
      <c r="K51" s="1140">
        <v>202.2</v>
      </c>
      <c r="L51" s="1238">
        <f>+K51/K$42*100</f>
        <v>25.024752475247524</v>
      </c>
      <c r="M51" s="1140">
        <v>188.7</v>
      </c>
      <c r="N51" s="1238">
        <f>+M51/M$42*100</f>
        <v>23.943661971830984</v>
      </c>
      <c r="O51" s="1129"/>
      <c r="P51" s="1179"/>
      <c r="R51" s="1364"/>
    </row>
    <row r="52" spans="1:18" s="1178" customFormat="1" ht="14.25" customHeight="1">
      <c r="A52" s="1179"/>
      <c r="B52" s="1209"/>
      <c r="C52" s="919"/>
      <c r="D52" s="1181" t="s">
        <v>72</v>
      </c>
      <c r="E52" s="1136">
        <v>107.3</v>
      </c>
      <c r="F52" s="1237">
        <f>+E52/E51*100</f>
        <v>49.883774988377496</v>
      </c>
      <c r="G52" s="1136">
        <v>109.3</v>
      </c>
      <c r="H52" s="1237">
        <f>+G52/G51*100</f>
        <v>50.206706476802943</v>
      </c>
      <c r="I52" s="1136">
        <v>89.2</v>
      </c>
      <c r="J52" s="1237">
        <f>+I52/I51*100</f>
        <v>45.118866970156809</v>
      </c>
      <c r="K52" s="1136">
        <v>90.6</v>
      </c>
      <c r="L52" s="1237">
        <f>+K52/K51*100</f>
        <v>44.807121661721069</v>
      </c>
      <c r="M52" s="1136">
        <v>89.3</v>
      </c>
      <c r="N52" s="1237">
        <f>+M52/M51*100</f>
        <v>47.323794382617912</v>
      </c>
      <c r="O52" s="1129"/>
      <c r="P52" s="1179"/>
      <c r="R52" s="1364"/>
    </row>
    <row r="53" spans="1:18" s="1178" customFormat="1" ht="14.25" customHeight="1">
      <c r="A53" s="1179"/>
      <c r="B53" s="1209"/>
      <c r="C53" s="919"/>
      <c r="D53" s="1181" t="s">
        <v>71</v>
      </c>
      <c r="E53" s="1136">
        <v>107.8</v>
      </c>
      <c r="F53" s="1237">
        <f>+E53/E51*100</f>
        <v>50.116225011622504</v>
      </c>
      <c r="G53" s="1136">
        <v>108.3</v>
      </c>
      <c r="H53" s="1237">
        <f>+G53/G51*100</f>
        <v>49.747358750574186</v>
      </c>
      <c r="I53" s="1136">
        <v>108.5</v>
      </c>
      <c r="J53" s="1237">
        <f>+I53/I51*100</f>
        <v>54.881133029843198</v>
      </c>
      <c r="K53" s="1136">
        <v>111.6</v>
      </c>
      <c r="L53" s="1237">
        <f>+K53/K51*100</f>
        <v>55.192878338278931</v>
      </c>
      <c r="M53" s="1136">
        <v>99.3</v>
      </c>
      <c r="N53" s="1237">
        <f>+M53/M51*100</f>
        <v>52.623211446740861</v>
      </c>
      <c r="O53" s="1129"/>
      <c r="P53" s="1179"/>
      <c r="R53" s="1364"/>
    </row>
    <row r="54" spans="1:18" s="1178" customFormat="1" ht="18" customHeight="1">
      <c r="A54" s="1179"/>
      <c r="B54" s="1209"/>
      <c r="C54" s="916" t="s">
        <v>173</v>
      </c>
      <c r="D54" s="923"/>
      <c r="E54" s="1140">
        <v>295.89999999999998</v>
      </c>
      <c r="F54" s="1238">
        <f>+E54/E$42*100</f>
        <v>31.927060854553304</v>
      </c>
      <c r="G54" s="1140">
        <v>291</v>
      </c>
      <c r="H54" s="1238">
        <f>+G54/G$42*100</f>
        <v>33.591134710839206</v>
      </c>
      <c r="I54" s="1140">
        <v>267.10000000000002</v>
      </c>
      <c r="J54" s="1238">
        <f>+I54/I$42*100</f>
        <v>32.577143554091961</v>
      </c>
      <c r="K54" s="1140">
        <v>258</v>
      </c>
      <c r="L54" s="1238">
        <f>+K54/K$42*100</f>
        <v>31.93069306930693</v>
      </c>
      <c r="M54" s="1140">
        <v>261.8</v>
      </c>
      <c r="N54" s="1238">
        <f>+M54/M$42*100</f>
        <v>33.219134627585333</v>
      </c>
      <c r="O54" s="1129"/>
      <c r="P54" s="1179"/>
      <c r="R54" s="1364"/>
    </row>
    <row r="55" spans="1:18" s="1178" customFormat="1" ht="14.25" customHeight="1">
      <c r="A55" s="1179"/>
      <c r="B55" s="1209"/>
      <c r="C55" s="919"/>
      <c r="D55" s="1181" t="s">
        <v>72</v>
      </c>
      <c r="E55" s="1136">
        <v>170.8</v>
      </c>
      <c r="F55" s="1237">
        <f>+E55/E54*100</f>
        <v>57.722203447110523</v>
      </c>
      <c r="G55" s="1136">
        <v>167.2</v>
      </c>
      <c r="H55" s="1237">
        <f>+G55/G54*100</f>
        <v>57.457044673539514</v>
      </c>
      <c r="I55" s="1136">
        <v>149.19999999999999</v>
      </c>
      <c r="J55" s="1237">
        <f>+I55/I54*100</f>
        <v>55.859228753275914</v>
      </c>
      <c r="K55" s="1136">
        <v>146.69999999999999</v>
      </c>
      <c r="L55" s="1237">
        <f>+K55/K54*100</f>
        <v>56.860465116279066</v>
      </c>
      <c r="M55" s="1136">
        <v>149.9</v>
      </c>
      <c r="N55" s="1237">
        <f>+M55/M54*100</f>
        <v>57.257448433919024</v>
      </c>
      <c r="O55" s="1129"/>
      <c r="P55" s="1179"/>
      <c r="R55" s="1364"/>
    </row>
    <row r="56" spans="1:18" s="1178" customFormat="1" ht="14.25" customHeight="1">
      <c r="A56" s="1179"/>
      <c r="B56" s="1209"/>
      <c r="C56" s="919"/>
      <c r="D56" s="1181" t="s">
        <v>71</v>
      </c>
      <c r="E56" s="1136">
        <v>125.1</v>
      </c>
      <c r="F56" s="1237">
        <f>+E56/E54*100</f>
        <v>42.277796552889491</v>
      </c>
      <c r="G56" s="1136">
        <v>123.8</v>
      </c>
      <c r="H56" s="1237">
        <f>+G56/G54*100</f>
        <v>42.542955326460479</v>
      </c>
      <c r="I56" s="1136">
        <v>117.9</v>
      </c>
      <c r="J56" s="1237">
        <f>+I56/I54*100</f>
        <v>44.140771246724071</v>
      </c>
      <c r="K56" s="1136">
        <v>111.2</v>
      </c>
      <c r="L56" s="1237">
        <f>+K56/K54*100</f>
        <v>43.100775193798455</v>
      </c>
      <c r="M56" s="1136">
        <v>111.8</v>
      </c>
      <c r="N56" s="1237">
        <f>+M56/M54*100</f>
        <v>42.704354469060348</v>
      </c>
      <c r="O56" s="1129"/>
      <c r="P56" s="1179"/>
      <c r="R56" s="1364"/>
    </row>
    <row r="57" spans="1:18" s="1178" customFormat="1" ht="12" customHeight="1">
      <c r="A57" s="1179"/>
      <c r="B57" s="1209"/>
      <c r="C57" s="1241" t="s">
        <v>526</v>
      </c>
      <c r="D57" s="1181"/>
      <c r="E57" s="1136"/>
      <c r="F57" s="1237"/>
      <c r="G57" s="1136"/>
      <c r="H57" s="1237"/>
      <c r="I57" s="1136"/>
      <c r="J57" s="1237"/>
      <c r="K57" s="1136"/>
      <c r="L57" s="1237"/>
      <c r="M57" s="1136"/>
      <c r="N57" s="1237"/>
      <c r="O57" s="1129"/>
      <c r="P57" s="1179"/>
    </row>
    <row r="58" spans="1:18" s="1205" customFormat="1" ht="12" customHeight="1">
      <c r="A58" s="1206"/>
      <c r="B58" s="1208"/>
      <c r="C58" s="1130" t="s">
        <v>176</v>
      </c>
      <c r="D58" s="919"/>
      <c r="E58" s="1481" t="s">
        <v>88</v>
      </c>
      <c r="F58" s="1481"/>
      <c r="G58" s="1481"/>
      <c r="H58" s="1481"/>
      <c r="I58" s="1481"/>
      <c r="J58" s="1481"/>
      <c r="K58" s="1481"/>
      <c r="L58" s="1481"/>
      <c r="M58" s="1481"/>
      <c r="N58" s="1481"/>
      <c r="O58" s="1207"/>
      <c r="P58" s="1206"/>
    </row>
    <row r="59" spans="1:18" ht="13.5" customHeight="1">
      <c r="A59" s="1123"/>
      <c r="B59" s="1204">
        <v>8</v>
      </c>
      <c r="C59" s="1455">
        <v>41760</v>
      </c>
      <c r="D59" s="1455"/>
      <c r="E59" s="1146"/>
      <c r="F59" s="1146"/>
      <c r="G59" s="1146"/>
      <c r="H59" s="1146"/>
      <c r="I59" s="1146"/>
      <c r="J59" s="1146"/>
      <c r="K59" s="1146"/>
      <c r="L59" s="1146"/>
      <c r="M59" s="1146"/>
      <c r="N59" s="1146"/>
      <c r="O59" s="1128"/>
      <c r="P59" s="1123"/>
    </row>
    <row r="62" spans="1:18" ht="15" customHeight="1"/>
    <row r="70" spans="13:15" ht="8.25" customHeight="1"/>
    <row r="72" spans="13:15" ht="9" customHeight="1">
      <c r="O72" s="1169"/>
    </row>
    <row r="73" spans="13:15" ht="8.25" customHeight="1">
      <c r="M73" s="1472"/>
      <c r="N73" s="1472"/>
      <c r="O73" s="1472"/>
    </row>
    <row r="74" spans="13:15" ht="9.75" customHeight="1"/>
  </sheetData>
  <mergeCells count="168">
    <mergeCell ref="M40:N40"/>
    <mergeCell ref="E39:L39"/>
    <mergeCell ref="M39:N39"/>
    <mergeCell ref="M6:N6"/>
    <mergeCell ref="C42:D42"/>
    <mergeCell ref="E58:N58"/>
    <mergeCell ref="C59:D59"/>
    <mergeCell ref="M73:O73"/>
    <mergeCell ref="C37:N37"/>
    <mergeCell ref="C38:D39"/>
    <mergeCell ref="E40:F40"/>
    <mergeCell ref="G40:H40"/>
    <mergeCell ref="I40:J40"/>
    <mergeCell ref="K40:L40"/>
    <mergeCell ref="M36:N36"/>
    <mergeCell ref="E33:F33"/>
    <mergeCell ref="G33:H33"/>
    <mergeCell ref="I33:J33"/>
    <mergeCell ref="K33:L33"/>
    <mergeCell ref="M33:N33"/>
    <mergeCell ref="E34:F34"/>
    <mergeCell ref="G34:H34"/>
    <mergeCell ref="I34:J34"/>
    <mergeCell ref="K34:L34"/>
    <mergeCell ref="E35:F35"/>
    <mergeCell ref="G35:H35"/>
    <mergeCell ref="I35:J35"/>
    <mergeCell ref="K35:L35"/>
    <mergeCell ref="M35:N35"/>
    <mergeCell ref="M34:N34"/>
    <mergeCell ref="M32:N32"/>
    <mergeCell ref="E30:F30"/>
    <mergeCell ref="G30:H30"/>
    <mergeCell ref="I30:J30"/>
    <mergeCell ref="K30:L30"/>
    <mergeCell ref="M30:N30"/>
    <mergeCell ref="E31:F31"/>
    <mergeCell ref="G31:H31"/>
    <mergeCell ref="I31:J31"/>
    <mergeCell ref="K31:L31"/>
    <mergeCell ref="E29:F29"/>
    <mergeCell ref="G29:H29"/>
    <mergeCell ref="I29:J29"/>
    <mergeCell ref="K29:L29"/>
    <mergeCell ref="M29:N29"/>
    <mergeCell ref="C32:D32"/>
    <mergeCell ref="E32:F32"/>
    <mergeCell ref="G32:H32"/>
    <mergeCell ref="I32:J32"/>
    <mergeCell ref="K32:L32"/>
    <mergeCell ref="M31:N31"/>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K16:L16"/>
    <mergeCell ref="M16:N16"/>
    <mergeCell ref="E20:F20"/>
    <mergeCell ref="G20:H20"/>
    <mergeCell ref="I20:J20"/>
    <mergeCell ref="K20:L20"/>
    <mergeCell ref="M20:N20"/>
    <mergeCell ref="M18:N18"/>
    <mergeCell ref="E19:F19"/>
    <mergeCell ref="G19:H19"/>
    <mergeCell ref="I19:J19"/>
    <mergeCell ref="K19:L19"/>
    <mergeCell ref="M19:N19"/>
    <mergeCell ref="G12:H12"/>
    <mergeCell ref="I12:J12"/>
    <mergeCell ref="K12:L12"/>
    <mergeCell ref="M12:N12"/>
    <mergeCell ref="K14:L14"/>
    <mergeCell ref="M14:N14"/>
    <mergeCell ref="C18:D18"/>
    <mergeCell ref="E18:F18"/>
    <mergeCell ref="G18:H18"/>
    <mergeCell ref="I18:J18"/>
    <mergeCell ref="K18:L18"/>
    <mergeCell ref="E15:F15"/>
    <mergeCell ref="G15:H15"/>
    <mergeCell ref="I15:J15"/>
    <mergeCell ref="K15:L15"/>
    <mergeCell ref="E17:F17"/>
    <mergeCell ref="G17:H17"/>
    <mergeCell ref="I17:J17"/>
    <mergeCell ref="K17:L17"/>
    <mergeCell ref="M17:N17"/>
    <mergeCell ref="M15:N15"/>
    <mergeCell ref="E16:F16"/>
    <mergeCell ref="G16:H16"/>
    <mergeCell ref="I16:J16"/>
    <mergeCell ref="E13:F13"/>
    <mergeCell ref="G13:H13"/>
    <mergeCell ref="I13:J13"/>
    <mergeCell ref="K13:L13"/>
    <mergeCell ref="M13:N13"/>
    <mergeCell ref="E14:F14"/>
    <mergeCell ref="G14:H14"/>
    <mergeCell ref="I14:J14"/>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6:L6"/>
  </mergeCells>
  <conditionalFormatting sqref="E7:N7 E40:N40">
    <cfRule type="cellIs" dxfId="15"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66" customWidth="1"/>
    <col min="2" max="2" width="2.5703125" style="166" customWidth="1"/>
    <col min="3" max="3" width="1" style="166" customWidth="1"/>
    <col min="4" max="4" width="32.85546875" style="166" customWidth="1"/>
    <col min="5" max="9" width="11.85546875" style="166" customWidth="1"/>
    <col min="10" max="10" width="2.5703125" style="166" customWidth="1"/>
    <col min="11" max="11" width="1" style="166" customWidth="1"/>
    <col min="12" max="16384" width="9.140625" style="166"/>
  </cols>
  <sheetData>
    <row r="1" spans="1:11" ht="13.5" customHeight="1">
      <c r="A1" s="165"/>
      <c r="B1" s="1487" t="s">
        <v>369</v>
      </c>
      <c r="C1" s="1487"/>
      <c r="D1" s="1487"/>
      <c r="E1" s="167"/>
      <c r="F1" s="167"/>
      <c r="G1" s="167"/>
      <c r="H1" s="167"/>
      <c r="I1" s="167"/>
      <c r="J1" s="167"/>
      <c r="K1" s="165"/>
    </row>
    <row r="2" spans="1:11" ht="6" customHeight="1">
      <c r="A2" s="165"/>
      <c r="B2" s="718"/>
      <c r="C2" s="718"/>
      <c r="D2" s="718"/>
      <c r="E2" s="290"/>
      <c r="F2" s="290"/>
      <c r="G2" s="290"/>
      <c r="H2" s="290"/>
      <c r="I2" s="290"/>
      <c r="J2" s="291"/>
      <c r="K2" s="167"/>
    </row>
    <row r="3" spans="1:11" ht="10.5" customHeight="1" thickBot="1">
      <c r="A3" s="165"/>
      <c r="B3" s="167"/>
      <c r="C3" s="167"/>
      <c r="D3" s="167"/>
      <c r="E3" s="680"/>
      <c r="F3" s="680"/>
      <c r="G3" s="167"/>
      <c r="H3" s="680"/>
      <c r="I3" s="680" t="s">
        <v>70</v>
      </c>
      <c r="J3" s="292"/>
      <c r="K3" s="167"/>
    </row>
    <row r="4" spans="1:11" ht="13.5" customHeight="1" thickBot="1">
      <c r="A4" s="165"/>
      <c r="B4" s="167"/>
      <c r="C4" s="478" t="s">
        <v>48</v>
      </c>
      <c r="D4" s="483"/>
      <c r="E4" s="484"/>
      <c r="F4" s="484"/>
      <c r="G4" s="484"/>
      <c r="H4" s="484"/>
      <c r="I4" s="485"/>
      <c r="J4" s="292"/>
      <c r="K4" s="167"/>
    </row>
    <row r="5" spans="1:11" ht="5.25" customHeight="1">
      <c r="A5" s="165"/>
      <c r="B5" s="167"/>
      <c r="C5" s="1488" t="s">
        <v>78</v>
      </c>
      <c r="D5" s="1488"/>
      <c r="E5" s="230"/>
      <c r="F5" s="230"/>
      <c r="G5" s="230"/>
      <c r="H5" s="230"/>
      <c r="I5" s="230"/>
      <c r="J5" s="292"/>
      <c r="K5" s="167"/>
    </row>
    <row r="6" spans="1:11" ht="12.75" customHeight="1">
      <c r="A6" s="165"/>
      <c r="B6" s="167"/>
      <c r="C6" s="1488"/>
      <c r="D6" s="1488"/>
      <c r="E6" s="1483">
        <v>2012</v>
      </c>
      <c r="F6" s="1483"/>
      <c r="G6" s="1483"/>
      <c r="H6" s="1483">
        <v>2013</v>
      </c>
      <c r="I6" s="1483"/>
      <c r="J6" s="292"/>
      <c r="K6" s="167"/>
    </row>
    <row r="7" spans="1:11" ht="12.75" customHeight="1">
      <c r="A7" s="165"/>
      <c r="B7" s="167"/>
      <c r="C7" s="1484" t="s">
        <v>251</v>
      </c>
      <c r="D7" s="1485"/>
      <c r="E7" s="573" t="s">
        <v>275</v>
      </c>
      <c r="F7" s="573" t="s">
        <v>284</v>
      </c>
      <c r="G7" s="573" t="s">
        <v>334</v>
      </c>
      <c r="H7" s="861" t="s">
        <v>387</v>
      </c>
      <c r="I7" s="573" t="s">
        <v>398</v>
      </c>
      <c r="J7" s="292"/>
      <c r="K7" s="167"/>
    </row>
    <row r="8" spans="1:11" s="214" customFormat="1" ht="9.75" customHeight="1">
      <c r="A8" s="202"/>
      <c r="B8" s="216"/>
      <c r="C8" s="575" t="s">
        <v>68</v>
      </c>
      <c r="D8" s="216"/>
      <c r="E8" s="217"/>
      <c r="F8" s="217"/>
      <c r="G8" s="217"/>
      <c r="H8" s="217"/>
      <c r="I8" s="217"/>
      <c r="J8" s="292"/>
      <c r="K8" s="167"/>
    </row>
    <row r="9" spans="1:11" s="195" customFormat="1" ht="9.75" customHeight="1">
      <c r="A9" s="193"/>
      <c r="B9" s="194"/>
      <c r="C9" s="716" t="s">
        <v>252</v>
      </c>
      <c r="D9" s="293"/>
      <c r="E9" s="207">
        <v>262</v>
      </c>
      <c r="F9" s="207">
        <v>317</v>
      </c>
      <c r="G9" s="207">
        <v>384</v>
      </c>
      <c r="H9" s="207">
        <v>322</v>
      </c>
      <c r="I9" s="207">
        <v>194</v>
      </c>
      <c r="J9" s="292"/>
      <c r="K9" s="167"/>
    </row>
    <row r="10" spans="1:11" s="195" customFormat="1" ht="9.75" customHeight="1">
      <c r="A10" s="193"/>
      <c r="B10" s="194"/>
      <c r="C10" s="716" t="s">
        <v>253</v>
      </c>
      <c r="D10" s="168"/>
      <c r="E10" s="207">
        <v>13635</v>
      </c>
      <c r="F10" s="207">
        <v>28658</v>
      </c>
      <c r="G10" s="207">
        <v>23921</v>
      </c>
      <c r="H10" s="207">
        <v>34939</v>
      </c>
      <c r="I10" s="207">
        <v>16030</v>
      </c>
      <c r="J10" s="292"/>
      <c r="K10" s="167"/>
    </row>
    <row r="11" spans="1:11" s="195" customFormat="1" ht="9.75" customHeight="1">
      <c r="A11" s="193"/>
      <c r="B11" s="194"/>
      <c r="C11" s="716" t="s">
        <v>254</v>
      </c>
      <c r="D11" s="168"/>
      <c r="E11" s="207">
        <v>3019</v>
      </c>
      <c r="F11" s="207">
        <v>3373</v>
      </c>
      <c r="G11" s="207">
        <v>3461</v>
      </c>
      <c r="H11" s="207">
        <v>3321</v>
      </c>
      <c r="I11" s="207">
        <v>1476</v>
      </c>
      <c r="J11" s="292"/>
      <c r="K11" s="167"/>
    </row>
    <row r="12" spans="1:11" s="195" customFormat="1" ht="9" customHeight="1">
      <c r="A12" s="193"/>
      <c r="B12" s="194"/>
      <c r="C12" s="575" t="s">
        <v>255</v>
      </c>
      <c r="D12" s="194"/>
      <c r="E12" s="217"/>
      <c r="F12" s="217"/>
      <c r="G12" s="217"/>
      <c r="H12" s="217"/>
      <c r="I12" s="217"/>
      <c r="J12" s="292"/>
      <c r="K12" s="167"/>
    </row>
    <row r="13" spans="1:11" s="195" customFormat="1" ht="9.75" customHeight="1">
      <c r="A13" s="193"/>
      <c r="B13" s="194"/>
      <c r="C13" s="716" t="s">
        <v>252</v>
      </c>
      <c r="D13" s="293"/>
      <c r="E13" s="208">
        <v>75</v>
      </c>
      <c r="F13" s="208">
        <v>90</v>
      </c>
      <c r="G13" s="208">
        <v>126</v>
      </c>
      <c r="H13" s="208">
        <v>97</v>
      </c>
      <c r="I13" s="208">
        <v>58</v>
      </c>
      <c r="J13" s="292"/>
      <c r="K13" s="167"/>
    </row>
    <row r="14" spans="1:11" s="195" customFormat="1" ht="9.75" customHeight="1">
      <c r="A14" s="193"/>
      <c r="B14" s="194"/>
      <c r="C14" s="716" t="s">
        <v>253</v>
      </c>
      <c r="D14" s="168"/>
      <c r="E14" s="208">
        <v>3216</v>
      </c>
      <c r="F14" s="208">
        <v>4508</v>
      </c>
      <c r="G14" s="208">
        <v>3108</v>
      </c>
      <c r="H14" s="208">
        <v>3850</v>
      </c>
      <c r="I14" s="208">
        <v>2883</v>
      </c>
      <c r="J14" s="292"/>
      <c r="K14" s="167"/>
    </row>
    <row r="15" spans="1:11" s="195" customFormat="1" ht="9.75" customHeight="1">
      <c r="A15" s="193"/>
      <c r="B15" s="194"/>
      <c r="C15" s="716" t="s">
        <v>254</v>
      </c>
      <c r="D15" s="168"/>
      <c r="E15" s="208">
        <v>1001</v>
      </c>
      <c r="F15" s="208">
        <v>845</v>
      </c>
      <c r="G15" s="208">
        <v>981</v>
      </c>
      <c r="H15" s="208">
        <v>1211</v>
      </c>
      <c r="I15" s="208">
        <v>409</v>
      </c>
      <c r="J15" s="292"/>
      <c r="K15" s="167"/>
    </row>
    <row r="16" spans="1:11" s="195" customFormat="1" ht="9.75" customHeight="1">
      <c r="A16" s="193"/>
      <c r="B16" s="194"/>
      <c r="C16" s="575" t="s">
        <v>256</v>
      </c>
      <c r="D16" s="194"/>
      <c r="E16" s="217"/>
      <c r="F16" s="217"/>
      <c r="G16" s="217"/>
      <c r="H16" s="217"/>
      <c r="I16" s="217"/>
      <c r="J16" s="292"/>
      <c r="K16" s="167"/>
    </row>
    <row r="17" spans="1:11" s="195" customFormat="1" ht="9.75" customHeight="1">
      <c r="A17" s="193"/>
      <c r="B17" s="194"/>
      <c r="C17" s="716" t="s">
        <v>252</v>
      </c>
      <c r="D17" s="168"/>
      <c r="E17" s="208">
        <v>39</v>
      </c>
      <c r="F17" s="208">
        <v>46</v>
      </c>
      <c r="G17" s="208">
        <v>60</v>
      </c>
      <c r="H17" s="208">
        <v>32</v>
      </c>
      <c r="I17" s="208">
        <v>19</v>
      </c>
      <c r="J17" s="292"/>
      <c r="K17" s="167"/>
    </row>
    <row r="18" spans="1:11" s="195" customFormat="1" ht="9.75" customHeight="1">
      <c r="A18" s="193"/>
      <c r="B18" s="194"/>
      <c r="C18" s="716" t="s">
        <v>253</v>
      </c>
      <c r="D18" s="168"/>
      <c r="E18" s="208">
        <v>932</v>
      </c>
      <c r="F18" s="208">
        <v>1192</v>
      </c>
      <c r="G18" s="208">
        <v>1673</v>
      </c>
      <c r="H18" s="208">
        <v>1621</v>
      </c>
      <c r="I18" s="208">
        <v>6051</v>
      </c>
      <c r="J18" s="292"/>
      <c r="K18" s="167"/>
    </row>
    <row r="19" spans="1:11" s="195" customFormat="1" ht="9.75" customHeight="1">
      <c r="A19" s="193"/>
      <c r="B19" s="194"/>
      <c r="C19" s="716" t="s">
        <v>254</v>
      </c>
      <c r="D19" s="168"/>
      <c r="E19" s="208">
        <v>225</v>
      </c>
      <c r="F19" s="208">
        <v>404</v>
      </c>
      <c r="G19" s="208">
        <v>413</v>
      </c>
      <c r="H19" s="208">
        <v>190</v>
      </c>
      <c r="I19" s="208">
        <v>142</v>
      </c>
      <c r="J19" s="292"/>
      <c r="K19" s="167"/>
    </row>
    <row r="20" spans="1:11" s="195" customFormat="1" ht="9" customHeight="1">
      <c r="A20" s="193"/>
      <c r="B20" s="194"/>
      <c r="C20" s="575" t="s">
        <v>257</v>
      </c>
      <c r="D20" s="194"/>
      <c r="E20" s="217"/>
      <c r="F20" s="217"/>
      <c r="G20" s="217"/>
      <c r="H20" s="217"/>
      <c r="I20" s="217"/>
      <c r="J20" s="292"/>
      <c r="K20" s="167"/>
    </row>
    <row r="21" spans="1:11" s="195" customFormat="1" ht="9.75" customHeight="1">
      <c r="A21" s="193"/>
      <c r="B21" s="194"/>
      <c r="C21" s="716" t="s">
        <v>252</v>
      </c>
      <c r="D21" s="168"/>
      <c r="E21" s="208">
        <v>134</v>
      </c>
      <c r="F21" s="208">
        <v>156</v>
      </c>
      <c r="G21" s="208">
        <v>173</v>
      </c>
      <c r="H21" s="208">
        <v>173</v>
      </c>
      <c r="I21" s="208">
        <v>107</v>
      </c>
      <c r="J21" s="292"/>
      <c r="K21" s="167"/>
    </row>
    <row r="22" spans="1:11" s="195" customFormat="1" ht="9.75" customHeight="1">
      <c r="A22" s="193"/>
      <c r="B22" s="194"/>
      <c r="C22" s="716" t="s">
        <v>253</v>
      </c>
      <c r="D22" s="168"/>
      <c r="E22" s="208">
        <v>9226</v>
      </c>
      <c r="F22" s="208">
        <v>22355</v>
      </c>
      <c r="G22" s="208">
        <v>18567</v>
      </c>
      <c r="H22" s="208">
        <v>29235</v>
      </c>
      <c r="I22" s="208">
        <v>6886</v>
      </c>
      <c r="J22" s="292"/>
      <c r="K22" s="167"/>
    </row>
    <row r="23" spans="1:11" s="195" customFormat="1" ht="9.75" customHeight="1">
      <c r="A23" s="193"/>
      <c r="B23" s="194"/>
      <c r="C23" s="716" t="s">
        <v>254</v>
      </c>
      <c r="D23" s="168"/>
      <c r="E23" s="208">
        <v>1632</v>
      </c>
      <c r="F23" s="208">
        <v>1983</v>
      </c>
      <c r="G23" s="208">
        <v>1813</v>
      </c>
      <c r="H23" s="208">
        <v>1801</v>
      </c>
      <c r="I23" s="208">
        <v>856</v>
      </c>
      <c r="J23" s="292"/>
      <c r="K23" s="167"/>
    </row>
    <row r="24" spans="1:11" s="195" customFormat="1" ht="9" customHeight="1">
      <c r="A24" s="193"/>
      <c r="B24" s="194"/>
      <c r="C24" s="575" t="s">
        <v>258</v>
      </c>
      <c r="D24" s="194"/>
      <c r="E24" s="217"/>
      <c r="F24" s="217"/>
      <c r="G24" s="217"/>
      <c r="H24" s="217"/>
      <c r="I24" s="217"/>
      <c r="J24" s="292"/>
      <c r="K24" s="167"/>
    </row>
    <row r="25" spans="1:11" s="195" customFormat="1" ht="9.75" customHeight="1">
      <c r="A25" s="193"/>
      <c r="B25" s="194"/>
      <c r="C25" s="716" t="s">
        <v>252</v>
      </c>
      <c r="D25" s="168"/>
      <c r="E25" s="208">
        <v>5</v>
      </c>
      <c r="F25" s="208">
        <v>5</v>
      </c>
      <c r="G25" s="208">
        <v>14</v>
      </c>
      <c r="H25" s="208">
        <v>9</v>
      </c>
      <c r="I25" s="208">
        <v>5</v>
      </c>
      <c r="J25" s="292"/>
      <c r="K25" s="167"/>
    </row>
    <row r="26" spans="1:11" s="195" customFormat="1" ht="9.75" customHeight="1">
      <c r="A26" s="193"/>
      <c r="B26" s="194"/>
      <c r="C26" s="716" t="s">
        <v>253</v>
      </c>
      <c r="D26" s="168"/>
      <c r="E26" s="208">
        <v>108</v>
      </c>
      <c r="F26" s="208">
        <v>83</v>
      </c>
      <c r="G26" s="208">
        <v>453</v>
      </c>
      <c r="H26" s="208">
        <v>157</v>
      </c>
      <c r="I26" s="208">
        <v>165</v>
      </c>
      <c r="J26" s="292"/>
      <c r="K26" s="167"/>
    </row>
    <row r="27" spans="1:11" s="195" customFormat="1" ht="9.75" customHeight="1">
      <c r="A27" s="193"/>
      <c r="B27" s="194"/>
      <c r="C27" s="716" t="s">
        <v>254</v>
      </c>
      <c r="D27" s="168"/>
      <c r="E27" s="208">
        <v>57</v>
      </c>
      <c r="F27" s="208">
        <v>47</v>
      </c>
      <c r="G27" s="208">
        <v>200</v>
      </c>
      <c r="H27" s="208">
        <v>59</v>
      </c>
      <c r="I27" s="208">
        <v>45</v>
      </c>
      <c r="J27" s="292"/>
      <c r="K27" s="167"/>
    </row>
    <row r="28" spans="1:11" s="195" customFormat="1" ht="9" customHeight="1">
      <c r="A28" s="193"/>
      <c r="B28" s="194"/>
      <c r="C28" s="575" t="s">
        <v>259</v>
      </c>
      <c r="D28" s="194"/>
      <c r="E28" s="217"/>
      <c r="F28" s="217"/>
      <c r="G28" s="217"/>
      <c r="H28" s="217"/>
      <c r="I28" s="217"/>
      <c r="J28" s="292"/>
      <c r="K28" s="167"/>
    </row>
    <row r="29" spans="1:11" s="195" customFormat="1" ht="9.75" customHeight="1">
      <c r="A29" s="193"/>
      <c r="B29" s="194"/>
      <c r="C29" s="716" t="s">
        <v>252</v>
      </c>
      <c r="D29" s="293"/>
      <c r="E29" s="208">
        <v>9</v>
      </c>
      <c r="F29" s="208">
        <v>20</v>
      </c>
      <c r="G29" s="208">
        <v>11</v>
      </c>
      <c r="H29" s="208">
        <v>11</v>
      </c>
      <c r="I29" s="208">
        <v>5</v>
      </c>
      <c r="J29" s="292"/>
      <c r="K29" s="167"/>
    </row>
    <row r="30" spans="1:11" s="195" customFormat="1" ht="9.75" customHeight="1">
      <c r="A30" s="193"/>
      <c r="B30" s="194"/>
      <c r="C30" s="716" t="s">
        <v>253</v>
      </c>
      <c r="D30" s="168"/>
      <c r="E30" s="208">
        <v>153</v>
      </c>
      <c r="F30" s="208">
        <v>520</v>
      </c>
      <c r="G30" s="208">
        <v>120</v>
      </c>
      <c r="H30" s="208">
        <v>76</v>
      </c>
      <c r="I30" s="208">
        <v>45</v>
      </c>
      <c r="J30" s="292"/>
      <c r="K30" s="167"/>
    </row>
    <row r="31" spans="1:11" s="195" customFormat="1" ht="9.75" customHeight="1">
      <c r="A31" s="193"/>
      <c r="B31" s="194"/>
      <c r="C31" s="716" t="s">
        <v>254</v>
      </c>
      <c r="D31" s="168"/>
      <c r="E31" s="208">
        <v>104</v>
      </c>
      <c r="F31" s="208">
        <v>94</v>
      </c>
      <c r="G31" s="208">
        <v>54</v>
      </c>
      <c r="H31" s="208">
        <v>60</v>
      </c>
      <c r="I31" s="208">
        <v>24</v>
      </c>
      <c r="J31" s="292"/>
      <c r="K31" s="167"/>
    </row>
    <row r="32" spans="1:11" s="195" customFormat="1" ht="3.75" customHeight="1">
      <c r="A32" s="193"/>
      <c r="B32" s="194"/>
      <c r="C32" s="716"/>
      <c r="D32" s="168"/>
      <c r="E32" s="207"/>
      <c r="F32" s="207"/>
      <c r="G32" s="207"/>
      <c r="H32" s="207"/>
      <c r="I32" s="207"/>
      <c r="J32" s="292"/>
      <c r="K32" s="167"/>
    </row>
    <row r="33" spans="1:11" s="214" customFormat="1" ht="12.75" customHeight="1">
      <c r="A33" s="202"/>
      <c r="B33" s="216"/>
      <c r="C33" s="1484" t="s">
        <v>167</v>
      </c>
      <c r="D33" s="1485"/>
      <c r="E33" s="215"/>
      <c r="F33" s="215"/>
      <c r="G33" s="215"/>
      <c r="H33" s="215"/>
      <c r="I33" s="215"/>
      <c r="J33" s="292"/>
      <c r="K33" s="167"/>
    </row>
    <row r="34" spans="1:11" s="209" customFormat="1" ht="9.75" customHeight="1">
      <c r="A34" s="211"/>
      <c r="B34" s="212"/>
      <c r="C34" s="575" t="s">
        <v>68</v>
      </c>
      <c r="D34" s="294"/>
      <c r="E34" s="213"/>
      <c r="F34" s="213"/>
      <c r="G34" s="213"/>
      <c r="H34" s="213"/>
      <c r="I34" s="213"/>
      <c r="J34" s="295"/>
      <c r="K34" s="199"/>
    </row>
    <row r="35" spans="1:11" ht="10.5" customHeight="1">
      <c r="A35" s="165"/>
      <c r="B35" s="167"/>
      <c r="C35" s="716" t="s">
        <v>252</v>
      </c>
      <c r="D35" s="168"/>
      <c r="E35" s="207">
        <v>233</v>
      </c>
      <c r="F35" s="207">
        <v>272</v>
      </c>
      <c r="G35" s="207">
        <v>379</v>
      </c>
      <c r="H35" s="207">
        <v>304</v>
      </c>
      <c r="I35" s="207">
        <v>199</v>
      </c>
      <c r="J35" s="292"/>
      <c r="K35" s="167"/>
    </row>
    <row r="36" spans="1:11" s="195" customFormat="1" ht="10.5" customHeight="1">
      <c r="A36" s="193"/>
      <c r="B36" s="194"/>
      <c r="C36" s="716" t="s">
        <v>253</v>
      </c>
      <c r="D36" s="168"/>
      <c r="E36" s="207">
        <v>18747</v>
      </c>
      <c r="F36" s="207">
        <v>13933</v>
      </c>
      <c r="G36" s="207">
        <v>31192</v>
      </c>
      <c r="H36" s="207">
        <v>19969</v>
      </c>
      <c r="I36" s="207">
        <v>23320</v>
      </c>
      <c r="J36" s="292"/>
      <c r="K36" s="167"/>
    </row>
    <row r="37" spans="1:11" s="195" customFormat="1" ht="12" customHeight="1">
      <c r="A37" s="193"/>
      <c r="B37" s="194"/>
      <c r="C37" s="716" t="s">
        <v>269</v>
      </c>
      <c r="D37" s="296"/>
      <c r="E37" s="207">
        <v>2403</v>
      </c>
      <c r="F37" s="207">
        <v>3006</v>
      </c>
      <c r="G37" s="207">
        <v>3763</v>
      </c>
      <c r="H37" s="207">
        <v>3146</v>
      </c>
      <c r="I37" s="207">
        <v>1900</v>
      </c>
      <c r="J37" s="292"/>
      <c r="K37" s="167"/>
    </row>
    <row r="38" spans="1:11" s="195" customFormat="1" ht="12" customHeight="1">
      <c r="A38" s="193"/>
      <c r="B38" s="194"/>
      <c r="C38" s="716" t="s">
        <v>268</v>
      </c>
      <c r="D38" s="296"/>
      <c r="E38" s="188">
        <f>SUM(E39:E41)</f>
        <v>2403</v>
      </c>
      <c r="F38" s="188">
        <f>SUM(F39:F41)</f>
        <v>3006</v>
      </c>
      <c r="G38" s="188">
        <f>SUM(G39:G41)</f>
        <v>3763</v>
      </c>
      <c r="H38" s="188">
        <f>SUM(H39:H41)</f>
        <v>3126</v>
      </c>
      <c r="I38" s="188">
        <f>SUM(I39:I41)</f>
        <v>1900</v>
      </c>
      <c r="J38" s="292"/>
      <c r="K38" s="167"/>
    </row>
    <row r="39" spans="1:11" s="195" customFormat="1" ht="9.75" customHeight="1">
      <c r="A39" s="193"/>
      <c r="B39" s="194"/>
      <c r="C39" s="716"/>
      <c r="D39" s="574" t="s">
        <v>260</v>
      </c>
      <c r="E39" s="208">
        <v>2291</v>
      </c>
      <c r="F39" s="208">
        <v>2785</v>
      </c>
      <c r="G39" s="208">
        <v>3512</v>
      </c>
      <c r="H39" s="208">
        <v>3039</v>
      </c>
      <c r="I39" s="208">
        <v>1769</v>
      </c>
      <c r="J39" s="292"/>
      <c r="K39" s="167"/>
    </row>
    <row r="40" spans="1:11" s="195" customFormat="1" ht="9.75" customHeight="1">
      <c r="A40" s="193"/>
      <c r="B40" s="194"/>
      <c r="C40" s="716"/>
      <c r="D40" s="574" t="s">
        <v>261</v>
      </c>
      <c r="E40" s="208">
        <v>41</v>
      </c>
      <c r="F40" s="208">
        <v>30</v>
      </c>
      <c r="G40" s="208">
        <v>32</v>
      </c>
      <c r="H40" s="208">
        <v>9</v>
      </c>
      <c r="I40" s="208">
        <v>66</v>
      </c>
      <c r="J40" s="292"/>
      <c r="K40" s="167"/>
    </row>
    <row r="41" spans="1:11" s="195" customFormat="1" ht="9.75" customHeight="1">
      <c r="A41" s="193"/>
      <c r="B41" s="194"/>
      <c r="C41" s="716"/>
      <c r="D41" s="574" t="s">
        <v>262</v>
      </c>
      <c r="E41" s="208">
        <v>71</v>
      </c>
      <c r="F41" s="208">
        <v>191</v>
      </c>
      <c r="G41" s="208">
        <v>219</v>
      </c>
      <c r="H41" s="208">
        <v>78</v>
      </c>
      <c r="I41" s="208">
        <v>65</v>
      </c>
      <c r="J41" s="292"/>
      <c r="K41" s="167"/>
    </row>
    <row r="42" spans="1:11" s="209" customFormat="1" ht="9" customHeight="1">
      <c r="A42" s="211"/>
      <c r="B42" s="212"/>
      <c r="C42" s="575" t="s">
        <v>255</v>
      </c>
      <c r="D42" s="294"/>
      <c r="E42" s="213"/>
      <c r="F42" s="213"/>
      <c r="G42" s="213"/>
      <c r="H42" s="213"/>
      <c r="I42" s="213"/>
      <c r="J42" s="295"/>
      <c r="K42" s="199"/>
    </row>
    <row r="43" spans="1:11" ht="10.5" customHeight="1">
      <c r="A43" s="165"/>
      <c r="B43" s="167"/>
      <c r="C43" s="716" t="s">
        <v>252</v>
      </c>
      <c r="D43" s="168"/>
      <c r="E43" s="208">
        <v>91</v>
      </c>
      <c r="F43" s="208">
        <v>92</v>
      </c>
      <c r="G43" s="208">
        <v>123</v>
      </c>
      <c r="H43" s="208">
        <v>106</v>
      </c>
      <c r="I43" s="208">
        <v>61</v>
      </c>
      <c r="J43" s="292"/>
      <c r="K43" s="167"/>
    </row>
    <row r="44" spans="1:11" s="195" customFormat="1" ht="12" customHeight="1">
      <c r="A44" s="193"/>
      <c r="B44" s="194"/>
      <c r="C44" s="716" t="s">
        <v>253</v>
      </c>
      <c r="D44" s="168"/>
      <c r="E44" s="208">
        <v>4781</v>
      </c>
      <c r="F44" s="208">
        <v>3822</v>
      </c>
      <c r="G44" s="208">
        <v>4569</v>
      </c>
      <c r="H44" s="208">
        <v>4019</v>
      </c>
      <c r="I44" s="208">
        <v>2313</v>
      </c>
      <c r="J44" s="292"/>
      <c r="K44" s="167"/>
    </row>
    <row r="45" spans="1:11" s="195" customFormat="1" ht="12" customHeight="1">
      <c r="A45" s="193"/>
      <c r="B45" s="194"/>
      <c r="C45" s="716" t="s">
        <v>269</v>
      </c>
      <c r="D45" s="296"/>
      <c r="E45" s="208">
        <v>1082</v>
      </c>
      <c r="F45" s="208">
        <v>1036</v>
      </c>
      <c r="G45" s="208">
        <v>1001</v>
      </c>
      <c r="H45" s="208">
        <v>1253</v>
      </c>
      <c r="I45" s="208">
        <v>461</v>
      </c>
      <c r="J45" s="292"/>
      <c r="K45" s="167"/>
    </row>
    <row r="46" spans="1:11" s="195" customFormat="1" ht="11.25" customHeight="1">
      <c r="A46" s="193"/>
      <c r="B46" s="194"/>
      <c r="C46" s="716" t="s">
        <v>268</v>
      </c>
      <c r="D46" s="867"/>
      <c r="E46" s="868">
        <f>1033+15+34</f>
        <v>1082</v>
      </c>
      <c r="F46" s="868">
        <f>944+13+79</f>
        <v>1036</v>
      </c>
      <c r="G46" s="868">
        <f>826+24+151</f>
        <v>1001</v>
      </c>
      <c r="H46" s="868">
        <f>1197+7+49</f>
        <v>1253</v>
      </c>
      <c r="I46" s="868">
        <f>400+2+59</f>
        <v>461</v>
      </c>
      <c r="J46" s="292"/>
      <c r="K46" s="167"/>
    </row>
    <row r="47" spans="1:11" s="209" customFormat="1" ht="9" customHeight="1">
      <c r="A47" s="211"/>
      <c r="B47" s="212"/>
      <c r="C47" s="575" t="s">
        <v>256</v>
      </c>
      <c r="D47" s="869"/>
      <c r="E47" s="869"/>
      <c r="F47" s="869"/>
      <c r="G47" s="869"/>
      <c r="H47" s="869"/>
      <c r="I47" s="869"/>
      <c r="J47" s="295"/>
      <c r="K47" s="199"/>
    </row>
    <row r="48" spans="1:11" ht="10.5" customHeight="1">
      <c r="A48" s="165"/>
      <c r="B48" s="167"/>
      <c r="C48" s="716" t="s">
        <v>252</v>
      </c>
      <c r="D48" s="870"/>
      <c r="E48" s="868">
        <v>41</v>
      </c>
      <c r="F48" s="868">
        <v>39</v>
      </c>
      <c r="G48" s="868">
        <v>65</v>
      </c>
      <c r="H48" s="868">
        <v>35</v>
      </c>
      <c r="I48" s="868">
        <v>23</v>
      </c>
      <c r="J48" s="292"/>
      <c r="K48" s="167"/>
    </row>
    <row r="49" spans="1:11" s="195" customFormat="1" ht="10.5" customHeight="1">
      <c r="A49" s="193"/>
      <c r="B49" s="194"/>
      <c r="C49" s="716" t="s">
        <v>253</v>
      </c>
      <c r="D49" s="168"/>
      <c r="E49" s="208">
        <v>809</v>
      </c>
      <c r="F49" s="208">
        <v>1058</v>
      </c>
      <c r="G49" s="208">
        <v>1629</v>
      </c>
      <c r="H49" s="208">
        <v>1216</v>
      </c>
      <c r="I49" s="208">
        <v>1406</v>
      </c>
      <c r="J49" s="292"/>
      <c r="K49" s="167"/>
    </row>
    <row r="50" spans="1:11" s="195" customFormat="1" ht="12" customHeight="1">
      <c r="A50" s="193"/>
      <c r="B50" s="194"/>
      <c r="C50" s="716" t="s">
        <v>269</v>
      </c>
      <c r="D50" s="296"/>
      <c r="E50" s="208">
        <v>293</v>
      </c>
      <c r="F50" s="208">
        <v>333</v>
      </c>
      <c r="G50" s="208">
        <v>461</v>
      </c>
      <c r="H50" s="208">
        <v>219</v>
      </c>
      <c r="I50" s="208">
        <v>213</v>
      </c>
      <c r="J50" s="292"/>
      <c r="K50" s="167"/>
    </row>
    <row r="51" spans="1:11" s="195" customFormat="1" ht="12" customHeight="1">
      <c r="A51" s="193"/>
      <c r="B51" s="194"/>
      <c r="C51" s="716" t="s">
        <v>268</v>
      </c>
      <c r="D51" s="296"/>
      <c r="E51" s="189">
        <f>273+8+12</f>
        <v>293</v>
      </c>
      <c r="F51" s="189">
        <f>282+51</f>
        <v>333</v>
      </c>
      <c r="G51" s="189">
        <f>431+5+25</f>
        <v>461</v>
      </c>
      <c r="H51" s="189">
        <f>210+9</f>
        <v>219</v>
      </c>
      <c r="I51" s="189">
        <f>146+63+4</f>
        <v>213</v>
      </c>
      <c r="J51" s="292"/>
      <c r="K51" s="167"/>
    </row>
    <row r="52" spans="1:11" s="209" customFormat="1" ht="9" customHeight="1">
      <c r="A52" s="211"/>
      <c r="B52" s="212"/>
      <c r="C52" s="575" t="s">
        <v>257</v>
      </c>
      <c r="D52" s="294"/>
      <c r="E52" s="210"/>
      <c r="F52" s="210"/>
      <c r="G52" s="210"/>
      <c r="H52" s="210"/>
      <c r="I52" s="210"/>
      <c r="J52" s="295"/>
      <c r="K52" s="199"/>
    </row>
    <row r="53" spans="1:11" ht="10.5" customHeight="1">
      <c r="A53" s="165"/>
      <c r="B53" s="167"/>
      <c r="C53" s="716" t="s">
        <v>252</v>
      </c>
      <c r="D53" s="168"/>
      <c r="E53" s="208">
        <v>90</v>
      </c>
      <c r="F53" s="208">
        <v>127</v>
      </c>
      <c r="G53" s="208">
        <v>164</v>
      </c>
      <c r="H53" s="208">
        <v>141</v>
      </c>
      <c r="I53" s="208">
        <v>107</v>
      </c>
      <c r="J53" s="292"/>
      <c r="K53" s="167"/>
    </row>
    <row r="54" spans="1:11" s="195" customFormat="1" ht="10.5" customHeight="1">
      <c r="A54" s="193"/>
      <c r="B54" s="194"/>
      <c r="C54" s="716" t="s">
        <v>253</v>
      </c>
      <c r="D54" s="168"/>
      <c r="E54" s="208">
        <v>12968</v>
      </c>
      <c r="F54" s="208">
        <v>8654</v>
      </c>
      <c r="G54" s="208">
        <v>24331</v>
      </c>
      <c r="H54" s="208">
        <v>14170</v>
      </c>
      <c r="I54" s="208">
        <v>19522</v>
      </c>
      <c r="J54" s="292"/>
      <c r="K54" s="167"/>
    </row>
    <row r="55" spans="1:11" s="195" customFormat="1" ht="12" customHeight="1">
      <c r="A55" s="193"/>
      <c r="B55" s="194"/>
      <c r="C55" s="716" t="s">
        <v>269</v>
      </c>
      <c r="D55" s="296"/>
      <c r="E55" s="208">
        <v>922</v>
      </c>
      <c r="F55" s="208">
        <v>1531</v>
      </c>
      <c r="G55" s="208">
        <v>2097</v>
      </c>
      <c r="H55" s="208">
        <v>1403</v>
      </c>
      <c r="I55" s="208">
        <v>1188</v>
      </c>
      <c r="J55" s="292"/>
      <c r="K55" s="167"/>
    </row>
    <row r="56" spans="1:11" s="195" customFormat="1" ht="12" customHeight="1">
      <c r="A56" s="193"/>
      <c r="B56" s="194"/>
      <c r="C56" s="716" t="s">
        <v>268</v>
      </c>
      <c r="D56" s="296"/>
      <c r="E56" s="189">
        <f>891+6+25</f>
        <v>922</v>
      </c>
      <c r="F56" s="189">
        <f>1465+17+49</f>
        <v>1531</v>
      </c>
      <c r="G56" s="189">
        <f>2051+3+43</f>
        <v>2097</v>
      </c>
      <c r="H56" s="189">
        <f>1372+2+9</f>
        <v>1383</v>
      </c>
      <c r="I56" s="189">
        <f>1187+1</f>
        <v>1188</v>
      </c>
      <c r="J56" s="292"/>
      <c r="K56" s="167"/>
    </row>
    <row r="57" spans="1:11" s="209" customFormat="1" ht="9" customHeight="1">
      <c r="A57" s="211"/>
      <c r="B57" s="212"/>
      <c r="C57" s="575" t="s">
        <v>258</v>
      </c>
      <c r="D57" s="294"/>
      <c r="E57" s="210"/>
      <c r="F57" s="210"/>
      <c r="G57" s="210"/>
      <c r="H57" s="210"/>
      <c r="I57" s="210"/>
      <c r="J57" s="295"/>
      <c r="K57" s="199"/>
    </row>
    <row r="58" spans="1:11" ht="10.5" customHeight="1">
      <c r="A58" s="165"/>
      <c r="B58" s="167"/>
      <c r="C58" s="716" t="s">
        <v>252</v>
      </c>
      <c r="D58" s="168"/>
      <c r="E58" s="208">
        <v>4</v>
      </c>
      <c r="F58" s="208">
        <v>6</v>
      </c>
      <c r="G58" s="208">
        <v>5</v>
      </c>
      <c r="H58" s="208">
        <v>12</v>
      </c>
      <c r="I58" s="208">
        <v>4</v>
      </c>
      <c r="J58" s="292"/>
      <c r="K58" s="167"/>
    </row>
    <row r="59" spans="1:11" s="195" customFormat="1" ht="10.5" customHeight="1">
      <c r="A59" s="193"/>
      <c r="B59" s="194"/>
      <c r="C59" s="716" t="s">
        <v>253</v>
      </c>
      <c r="D59" s="168"/>
      <c r="E59" s="208">
        <v>92</v>
      </c>
      <c r="F59" s="208">
        <v>139</v>
      </c>
      <c r="G59" s="208">
        <v>83</v>
      </c>
      <c r="H59" s="208">
        <v>464</v>
      </c>
      <c r="I59" s="208">
        <v>51</v>
      </c>
      <c r="J59" s="292"/>
      <c r="K59" s="167"/>
    </row>
    <row r="60" spans="1:11" s="195" customFormat="1" ht="12" customHeight="1">
      <c r="A60" s="193"/>
      <c r="B60" s="194"/>
      <c r="C60" s="716" t="s">
        <v>269</v>
      </c>
      <c r="D60" s="296"/>
      <c r="E60" s="208">
        <v>60</v>
      </c>
      <c r="F60" s="208">
        <v>63</v>
      </c>
      <c r="G60" s="208">
        <v>47</v>
      </c>
      <c r="H60" s="208">
        <v>214</v>
      </c>
      <c r="I60" s="208">
        <v>14</v>
      </c>
      <c r="J60" s="292"/>
      <c r="K60" s="167"/>
    </row>
    <row r="61" spans="1:11" s="195" customFormat="1" ht="12" customHeight="1">
      <c r="A61" s="193"/>
      <c r="B61" s="194"/>
      <c r="C61" s="716" t="s">
        <v>268</v>
      </c>
      <c r="D61" s="296"/>
      <c r="E61" s="208">
        <v>60</v>
      </c>
      <c r="F61" s="208">
        <f>51+12</f>
        <v>63</v>
      </c>
      <c r="G61" s="208">
        <v>47</v>
      </c>
      <c r="H61" s="208">
        <v>214</v>
      </c>
      <c r="I61" s="208">
        <v>14</v>
      </c>
      <c r="J61" s="292"/>
      <c r="K61" s="167"/>
    </row>
    <row r="62" spans="1:11" s="209" customFormat="1" ht="9" customHeight="1">
      <c r="A62" s="211"/>
      <c r="B62" s="212"/>
      <c r="C62" s="575" t="s">
        <v>259</v>
      </c>
      <c r="D62" s="294"/>
      <c r="E62" s="210"/>
      <c r="F62" s="210"/>
      <c r="G62" s="210"/>
      <c r="H62" s="210"/>
      <c r="I62" s="210"/>
      <c r="J62" s="295"/>
      <c r="K62" s="199"/>
    </row>
    <row r="63" spans="1:11" ht="10.5" customHeight="1">
      <c r="A63" s="165"/>
      <c r="B63" s="167"/>
      <c r="C63" s="716" t="s">
        <v>252</v>
      </c>
      <c r="D63" s="168"/>
      <c r="E63" s="208">
        <v>7</v>
      </c>
      <c r="F63" s="208">
        <v>8</v>
      </c>
      <c r="G63" s="208">
        <v>22</v>
      </c>
      <c r="H63" s="208">
        <v>10</v>
      </c>
      <c r="I63" s="208">
        <v>4</v>
      </c>
      <c r="J63" s="292"/>
      <c r="K63" s="167"/>
    </row>
    <row r="64" spans="1:11" s="195" customFormat="1" ht="10.5" customHeight="1">
      <c r="A64" s="193"/>
      <c r="B64" s="194"/>
      <c r="C64" s="716" t="s">
        <v>253</v>
      </c>
      <c r="D64" s="168"/>
      <c r="E64" s="208">
        <v>97</v>
      </c>
      <c r="F64" s="208">
        <v>260</v>
      </c>
      <c r="G64" s="208">
        <v>580</v>
      </c>
      <c r="H64" s="208">
        <v>100</v>
      </c>
      <c r="I64" s="208">
        <v>28</v>
      </c>
      <c r="J64" s="292"/>
      <c r="K64" s="167"/>
    </row>
    <row r="65" spans="1:23" s="195" customFormat="1" ht="12" customHeight="1">
      <c r="A65" s="193"/>
      <c r="B65" s="194"/>
      <c r="C65" s="716" t="s">
        <v>269</v>
      </c>
      <c r="D65" s="296"/>
      <c r="E65" s="208">
        <v>46</v>
      </c>
      <c r="F65" s="208">
        <v>43</v>
      </c>
      <c r="G65" s="208">
        <v>157</v>
      </c>
      <c r="H65" s="208">
        <v>57</v>
      </c>
      <c r="I65" s="208">
        <v>24</v>
      </c>
      <c r="J65" s="292"/>
      <c r="K65" s="167"/>
    </row>
    <row r="66" spans="1:23" s="195" customFormat="1" ht="12" customHeight="1">
      <c r="A66" s="193"/>
      <c r="B66" s="194"/>
      <c r="C66" s="716" t="s">
        <v>268</v>
      </c>
      <c r="D66" s="296"/>
      <c r="E66" s="208">
        <f>34+12</f>
        <v>46</v>
      </c>
      <c r="F66" s="208">
        <v>43</v>
      </c>
      <c r="G66" s="208">
        <v>157</v>
      </c>
      <c r="H66" s="208">
        <f>46+11</f>
        <v>57</v>
      </c>
      <c r="I66" s="208">
        <f>22+2</f>
        <v>24</v>
      </c>
      <c r="J66" s="292"/>
      <c r="K66" s="167"/>
    </row>
    <row r="67" spans="1:23" ht="6.75" customHeight="1">
      <c r="A67" s="165"/>
      <c r="B67" s="167"/>
      <c r="C67" s="112"/>
      <c r="D67" s="1486"/>
      <c r="E67" s="1486"/>
      <c r="F67" s="1486"/>
      <c r="G67" s="1486"/>
      <c r="H67" s="715"/>
      <c r="I67" s="715"/>
      <c r="J67" s="292"/>
      <c r="K67" s="175"/>
      <c r="L67" s="190"/>
      <c r="M67" s="1492"/>
      <c r="N67" s="1492"/>
      <c r="O67" s="1492"/>
      <c r="P67" s="680"/>
      <c r="Q67" s="680"/>
      <c r="R67" s="680"/>
      <c r="S67" s="680"/>
      <c r="T67" s="680"/>
      <c r="U67" s="680"/>
      <c r="V67" s="680"/>
      <c r="W67" s="680" t="s">
        <v>70</v>
      </c>
    </row>
    <row r="68" spans="1:23" ht="13.5" customHeight="1">
      <c r="A68" s="165"/>
      <c r="B68" s="167"/>
      <c r="C68" s="297" t="s">
        <v>193</v>
      </c>
      <c r="D68" s="298"/>
      <c r="E68" s="298"/>
      <c r="F68" s="298"/>
      <c r="G68" s="298"/>
      <c r="H68" s="298"/>
      <c r="I68" s="299"/>
      <c r="J68" s="292"/>
      <c r="K68" s="204"/>
      <c r="L68" s="204"/>
      <c r="M68" s="204"/>
      <c r="N68" s="204"/>
      <c r="O68" s="204"/>
      <c r="P68" s="204"/>
      <c r="Q68" s="204"/>
      <c r="R68" s="204"/>
      <c r="S68" s="204"/>
      <c r="T68" s="204"/>
      <c r="U68" s="204"/>
      <c r="V68" s="204"/>
      <c r="W68" s="204"/>
    </row>
    <row r="69" spans="1:23" ht="3.75" customHeight="1">
      <c r="A69" s="165"/>
      <c r="B69" s="167"/>
      <c r="C69" s="206"/>
      <c r="D69" s="205"/>
      <c r="E69" s="204"/>
      <c r="F69" s="204"/>
      <c r="G69" s="204"/>
      <c r="H69" s="204"/>
      <c r="I69" s="204"/>
      <c r="J69" s="292"/>
      <c r="K69" s="204"/>
      <c r="L69" s="204"/>
      <c r="M69" s="204"/>
      <c r="N69" s="204"/>
      <c r="O69" s="204"/>
      <c r="P69" s="204"/>
      <c r="Q69" s="204"/>
      <c r="R69" s="204"/>
      <c r="S69" s="204"/>
      <c r="T69" s="204"/>
      <c r="U69" s="204"/>
      <c r="V69" s="204"/>
      <c r="W69" s="204"/>
    </row>
    <row r="70" spans="1:23" ht="12.75" customHeight="1">
      <c r="A70" s="165"/>
      <c r="B70" s="167"/>
      <c r="C70" s="1484" t="s">
        <v>167</v>
      </c>
      <c r="D70" s="1485"/>
      <c r="E70" s="111">
        <v>2008</v>
      </c>
      <c r="F70" s="111">
        <v>2009</v>
      </c>
      <c r="G70" s="111">
        <v>2010</v>
      </c>
      <c r="H70" s="111">
        <v>2011</v>
      </c>
      <c r="I70" s="111">
        <v>2012</v>
      </c>
      <c r="J70" s="292"/>
      <c r="K70" s="167"/>
      <c r="L70" s="544"/>
      <c r="M70" s="544"/>
      <c r="N70" s="544"/>
      <c r="O70" s="544"/>
      <c r="P70" s="544"/>
      <c r="Q70" s="544"/>
      <c r="R70" s="544"/>
      <c r="S70" s="544"/>
      <c r="T70" s="544"/>
      <c r="U70" s="544"/>
      <c r="V70" s="544"/>
      <c r="W70" s="544"/>
    </row>
    <row r="71" spans="1:23" ht="11.25" customHeight="1">
      <c r="A71" s="165"/>
      <c r="B71" s="167"/>
      <c r="C71" s="716" t="s">
        <v>252</v>
      </c>
      <c r="D71" s="716"/>
      <c r="E71" s="188">
        <v>231</v>
      </c>
      <c r="F71" s="188">
        <v>379</v>
      </c>
      <c r="G71" s="188">
        <v>294</v>
      </c>
      <c r="H71" s="188">
        <v>641</v>
      </c>
      <c r="I71" s="188">
        <v>1129</v>
      </c>
      <c r="J71" s="292"/>
      <c r="K71" s="167"/>
      <c r="L71" s="544"/>
      <c r="M71" s="544"/>
      <c r="N71" s="544"/>
      <c r="O71" s="544"/>
      <c r="P71" s="544"/>
      <c r="Q71" s="544"/>
      <c r="R71" s="544"/>
      <c r="S71" s="544"/>
      <c r="T71" s="544"/>
      <c r="U71" s="544"/>
      <c r="V71" s="544"/>
      <c r="W71" s="544"/>
    </row>
    <row r="72" spans="1:23" ht="10.5" customHeight="1">
      <c r="A72" s="165"/>
      <c r="B72" s="167"/>
      <c r="C72" s="716" t="s">
        <v>253</v>
      </c>
      <c r="D72" s="716"/>
      <c r="E72" s="188">
        <v>15312</v>
      </c>
      <c r="F72" s="188">
        <v>37591</v>
      </c>
      <c r="G72" s="188">
        <v>22480</v>
      </c>
      <c r="H72" s="188">
        <v>34777</v>
      </c>
      <c r="I72" s="188">
        <v>82555</v>
      </c>
      <c r="J72" s="292"/>
      <c r="K72" s="167"/>
    </row>
    <row r="73" spans="1:23" ht="12" customHeight="1">
      <c r="A73" s="165"/>
      <c r="B73" s="167"/>
      <c r="C73" s="716" t="s">
        <v>269</v>
      </c>
      <c r="D73" s="296"/>
      <c r="E73" s="188">
        <v>3743</v>
      </c>
      <c r="F73" s="188">
        <v>5814</v>
      </c>
      <c r="G73" s="188">
        <v>3729</v>
      </c>
      <c r="H73" s="188">
        <v>6922</v>
      </c>
      <c r="I73" s="188">
        <v>11183</v>
      </c>
      <c r="J73" s="292"/>
      <c r="K73" s="167"/>
    </row>
    <row r="74" spans="1:23" ht="12" customHeight="1">
      <c r="A74" s="165"/>
      <c r="B74" s="167"/>
      <c r="C74" s="716" t="s">
        <v>268</v>
      </c>
      <c r="D74" s="296"/>
      <c r="E74" s="188">
        <f t="shared" ref="E74:I74" si="0">SUM(E75:E77)</f>
        <v>3745</v>
      </c>
      <c r="F74" s="188">
        <f t="shared" si="0"/>
        <v>5779</v>
      </c>
      <c r="G74" s="188">
        <f t="shared" si="0"/>
        <v>3729</v>
      </c>
      <c r="H74" s="188">
        <f t="shared" si="0"/>
        <v>6923</v>
      </c>
      <c r="I74" s="188">
        <f t="shared" si="0"/>
        <v>11176</v>
      </c>
      <c r="J74" s="292"/>
      <c r="K74" s="167"/>
    </row>
    <row r="75" spans="1:23" ht="10.5" customHeight="1">
      <c r="A75" s="165"/>
      <c r="B75" s="167"/>
      <c r="C75" s="112"/>
      <c r="D75" s="197" t="s">
        <v>260</v>
      </c>
      <c r="E75" s="189">
        <v>3538</v>
      </c>
      <c r="F75" s="189">
        <v>5522</v>
      </c>
      <c r="G75" s="189">
        <v>3462</v>
      </c>
      <c r="H75" s="189">
        <v>6526</v>
      </c>
      <c r="I75" s="189">
        <v>10488</v>
      </c>
      <c r="J75" s="292"/>
      <c r="K75" s="167"/>
    </row>
    <row r="76" spans="1:23" ht="10.5" customHeight="1">
      <c r="A76" s="165"/>
      <c r="B76" s="167"/>
      <c r="C76" s="112"/>
      <c r="D76" s="197" t="s">
        <v>261</v>
      </c>
      <c r="E76" s="189">
        <v>167</v>
      </c>
      <c r="F76" s="189">
        <v>208</v>
      </c>
      <c r="G76" s="189">
        <v>73</v>
      </c>
      <c r="H76" s="189">
        <v>224</v>
      </c>
      <c r="I76" s="189">
        <v>104</v>
      </c>
      <c r="J76" s="292"/>
      <c r="K76" s="167"/>
    </row>
    <row r="77" spans="1:23" ht="10.5" customHeight="1">
      <c r="A77" s="165"/>
      <c r="B77" s="167"/>
      <c r="C77" s="112"/>
      <c r="D77" s="197" t="s">
        <v>262</v>
      </c>
      <c r="E77" s="189">
        <v>40</v>
      </c>
      <c r="F77" s="189">
        <v>49</v>
      </c>
      <c r="G77" s="189">
        <v>194</v>
      </c>
      <c r="H77" s="189">
        <v>173</v>
      </c>
      <c r="I77" s="189">
        <v>584</v>
      </c>
      <c r="J77" s="292"/>
      <c r="K77" s="167"/>
    </row>
    <row r="78" spans="1:23" s="200" customFormat="1" ht="9.75" customHeight="1">
      <c r="A78" s="198"/>
      <c r="B78" s="199"/>
      <c r="C78" s="1489" t="s">
        <v>263</v>
      </c>
      <c r="D78" s="1490"/>
      <c r="E78" s="1490"/>
      <c r="F78" s="1490"/>
      <c r="G78" s="1490"/>
      <c r="H78" s="1490"/>
      <c r="I78" s="1490"/>
      <c r="J78" s="292"/>
      <c r="K78" s="199"/>
      <c r="L78" s="722"/>
    </row>
    <row r="79" spans="1:23" ht="12" customHeight="1">
      <c r="A79" s="165"/>
      <c r="B79" s="167"/>
      <c r="C79" s="196" t="s">
        <v>445</v>
      </c>
      <c r="D79" s="716"/>
      <c r="E79" s="300" t="s">
        <v>106</v>
      </c>
      <c r="F79" s="717"/>
      <c r="G79" s="717"/>
      <c r="H79" s="203"/>
      <c r="I79" s="203"/>
      <c r="J79" s="292"/>
      <c r="K79" s="167"/>
      <c r="L79" s="721"/>
    </row>
    <row r="80" spans="1:23" ht="17.25" customHeight="1">
      <c r="A80" s="165"/>
      <c r="B80" s="167"/>
      <c r="C80" s="1491" t="s">
        <v>402</v>
      </c>
      <c r="D80" s="1491"/>
      <c r="E80" s="1491"/>
      <c r="F80" s="1491"/>
      <c r="G80" s="1491"/>
      <c r="H80" s="1491"/>
      <c r="I80" s="1491"/>
      <c r="J80" s="292"/>
      <c r="K80" s="167"/>
      <c r="L80" s="721"/>
    </row>
    <row r="81" spans="1:12" ht="13.5" customHeight="1">
      <c r="A81" s="165"/>
      <c r="B81" s="167"/>
      <c r="C81" s="544"/>
      <c r="D81" s="167"/>
      <c r="E81" s="219"/>
      <c r="F81" s="1438">
        <v>41760</v>
      </c>
      <c r="G81" s="1438"/>
      <c r="H81" s="1438"/>
      <c r="I81" s="1438"/>
      <c r="J81" s="486">
        <v>9</v>
      </c>
      <c r="K81" s="167"/>
      <c r="L81" s="721"/>
    </row>
    <row r="82" spans="1:12" ht="15" customHeight="1">
      <c r="B82" s="544"/>
    </row>
    <row r="83" spans="1:12">
      <c r="B83" s="544"/>
      <c r="D83" s="166" t="s">
        <v>34</v>
      </c>
    </row>
    <row r="84" spans="1:12">
      <c r="B84" s="544"/>
    </row>
    <row r="85" spans="1:12">
      <c r="B85" s="544"/>
    </row>
    <row r="86" spans="1:12">
      <c r="B86" s="544"/>
    </row>
    <row r="87" spans="1:12">
      <c r="B87" s="544"/>
    </row>
    <row r="92" spans="1:12" ht="8.25" customHeight="1"/>
    <row r="94" spans="1:12" ht="9" customHeight="1">
      <c r="J94" s="184"/>
    </row>
    <row r="95" spans="1:12" ht="8.25" customHeight="1">
      <c r="J95" s="714"/>
    </row>
    <row r="96" spans="1:12" ht="9.75" customHeight="1"/>
  </sheetData>
  <mergeCells count="12">
    <mergeCell ref="C78:I78"/>
    <mergeCell ref="C80:I80"/>
    <mergeCell ref="F81:I81"/>
    <mergeCell ref="M67:O67"/>
    <mergeCell ref="C70:D70"/>
    <mergeCell ref="H6:I6"/>
    <mergeCell ref="C7:D7"/>
    <mergeCell ref="C33:D33"/>
    <mergeCell ref="D67:G67"/>
    <mergeCell ref="B1:D1"/>
    <mergeCell ref="C5:D6"/>
    <mergeCell ref="E6:G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497" t="s">
        <v>374</v>
      </c>
      <c r="E1" s="1497"/>
      <c r="F1" s="1497"/>
      <c r="G1" s="1497"/>
      <c r="H1" s="1497"/>
      <c r="I1" s="1497"/>
      <c r="J1" s="1497"/>
      <c r="K1" s="1497"/>
      <c r="L1" s="1497"/>
      <c r="M1" s="1497"/>
      <c r="N1" s="1497"/>
      <c r="O1" s="1497"/>
      <c r="P1" s="1497"/>
      <c r="Q1" s="1497"/>
      <c r="R1" s="1497"/>
      <c r="S1" s="4"/>
    </row>
    <row r="2" spans="1:21" ht="6" customHeight="1">
      <c r="A2" s="4"/>
      <c r="B2" s="1498"/>
      <c r="C2" s="1499"/>
      <c r="D2" s="1500"/>
      <c r="E2" s="8"/>
      <c r="F2" s="8"/>
      <c r="G2" s="8"/>
      <c r="H2" s="8"/>
      <c r="I2" s="8"/>
      <c r="J2" s="8"/>
      <c r="K2" s="8"/>
      <c r="L2" s="8"/>
      <c r="M2" s="8"/>
      <c r="N2" s="8"/>
      <c r="O2" s="8"/>
      <c r="P2" s="8"/>
      <c r="Q2" s="8"/>
      <c r="R2" s="8"/>
      <c r="S2" s="4"/>
    </row>
    <row r="3" spans="1:21" ht="13.5" customHeight="1" thickBot="1">
      <c r="A3" s="4"/>
      <c r="B3" s="285"/>
      <c r="C3" s="8"/>
      <c r="D3" s="8"/>
      <c r="E3" s="737"/>
      <c r="F3" s="737"/>
      <c r="G3" s="737"/>
      <c r="H3" s="737"/>
      <c r="I3" s="648"/>
      <c r="J3" s="737"/>
      <c r="K3" s="737"/>
      <c r="L3" s="737"/>
      <c r="M3" s="737"/>
      <c r="N3" s="737"/>
      <c r="O3" s="737"/>
      <c r="P3" s="737"/>
      <c r="Q3" s="737" t="s">
        <v>73</v>
      </c>
      <c r="R3" s="8"/>
      <c r="S3" s="4"/>
    </row>
    <row r="4" spans="1:21" s="12" customFormat="1" ht="13.5" customHeight="1" thickBot="1">
      <c r="A4" s="11"/>
      <c r="B4" s="284"/>
      <c r="C4" s="482" t="s">
        <v>228</v>
      </c>
      <c r="D4" s="649"/>
      <c r="E4" s="649"/>
      <c r="F4" s="649"/>
      <c r="G4" s="649"/>
      <c r="H4" s="649"/>
      <c r="I4" s="649"/>
      <c r="J4" s="649"/>
      <c r="K4" s="649"/>
      <c r="L4" s="649"/>
      <c r="M4" s="649"/>
      <c r="N4" s="649"/>
      <c r="O4" s="649"/>
      <c r="P4" s="649"/>
      <c r="Q4" s="650"/>
      <c r="R4" s="8"/>
      <c r="S4" s="11"/>
    </row>
    <row r="5" spans="1:21" ht="4.5" customHeight="1">
      <c r="A5" s="4"/>
      <c r="B5" s="285"/>
      <c r="C5" s="1501" t="s">
        <v>78</v>
      </c>
      <c r="D5" s="1501"/>
      <c r="E5" s="1502"/>
      <c r="F5" s="1502"/>
      <c r="G5" s="1502"/>
      <c r="H5" s="1502"/>
      <c r="I5" s="1502"/>
      <c r="J5" s="1502"/>
      <c r="K5" s="1502"/>
      <c r="L5" s="1502"/>
      <c r="M5" s="1502"/>
      <c r="N5" s="1502"/>
      <c r="O5" s="741"/>
      <c r="P5" s="741"/>
      <c r="Q5" s="741"/>
      <c r="R5" s="8"/>
      <c r="S5" s="4"/>
    </row>
    <row r="6" spans="1:21" ht="12" customHeight="1">
      <c r="A6" s="4"/>
      <c r="B6" s="285"/>
      <c r="C6" s="1501"/>
      <c r="D6" s="1501"/>
      <c r="E6" s="1503" t="str">
        <f>+'11desemprego_IEFP'!E6:O6</f>
        <v>2013</v>
      </c>
      <c r="F6" s="1503"/>
      <c r="G6" s="1503"/>
      <c r="H6" s="1503"/>
      <c r="I6" s="1503"/>
      <c r="J6" s="1503"/>
      <c r="K6" s="1503"/>
      <c r="L6" s="1503"/>
      <c r="M6" s="1503"/>
      <c r="N6" s="1503" t="str">
        <f>+'11desemprego_IEFP'!N6</f>
        <v>2014</v>
      </c>
      <c r="O6" s="1503"/>
      <c r="P6" s="1503"/>
      <c r="Q6" s="1503"/>
      <c r="R6" s="8"/>
      <c r="S6" s="4"/>
    </row>
    <row r="7" spans="1:21">
      <c r="A7" s="4"/>
      <c r="B7" s="285"/>
      <c r="C7" s="744"/>
      <c r="D7" s="744"/>
      <c r="E7" s="738" t="s">
        <v>102</v>
      </c>
      <c r="F7" s="864" t="s">
        <v>101</v>
      </c>
      <c r="G7" s="864" t="s">
        <v>100</v>
      </c>
      <c r="H7" s="864" t="s">
        <v>99</v>
      </c>
      <c r="I7" s="864" t="s">
        <v>98</v>
      </c>
      <c r="J7" s="864" t="s">
        <v>97</v>
      </c>
      <c r="K7" s="864" t="s">
        <v>96</v>
      </c>
      <c r="L7" s="864" t="s">
        <v>95</v>
      </c>
      <c r="M7" s="864" t="s">
        <v>94</v>
      </c>
      <c r="N7" s="864" t="s">
        <v>93</v>
      </c>
      <c r="O7" s="864" t="s">
        <v>104</v>
      </c>
      <c r="P7" s="864" t="s">
        <v>103</v>
      </c>
      <c r="Q7" s="864" t="s">
        <v>102</v>
      </c>
      <c r="R7" s="741"/>
      <c r="S7" s="4"/>
    </row>
    <row r="8" spans="1:21" s="635" customFormat="1" ht="15" customHeight="1">
      <c r="A8" s="124"/>
      <c r="B8" s="286"/>
      <c r="C8" s="1496" t="s">
        <v>68</v>
      </c>
      <c r="D8" s="1496"/>
      <c r="E8" s="651">
        <v>57992</v>
      </c>
      <c r="F8" s="652">
        <v>54566</v>
      </c>
      <c r="G8" s="652">
        <v>52587</v>
      </c>
      <c r="H8" s="652">
        <v>62949</v>
      </c>
      <c r="I8" s="652">
        <v>58060</v>
      </c>
      <c r="J8" s="652">
        <v>80176</v>
      </c>
      <c r="K8" s="652">
        <v>79291</v>
      </c>
      <c r="L8" s="652">
        <v>68415</v>
      </c>
      <c r="M8" s="652">
        <v>57803</v>
      </c>
      <c r="N8" s="652">
        <v>74218</v>
      </c>
      <c r="O8" s="652">
        <v>58793</v>
      </c>
      <c r="P8" s="652">
        <v>56070</v>
      </c>
      <c r="Q8" s="652">
        <v>52611</v>
      </c>
      <c r="R8" s="636"/>
      <c r="S8" s="124"/>
      <c r="U8" s="1050"/>
    </row>
    <row r="9" spans="1:21" s="646" customFormat="1" ht="11.25" customHeight="1">
      <c r="A9" s="653"/>
      <c r="B9" s="654"/>
      <c r="C9" s="655"/>
      <c r="D9" s="560" t="s">
        <v>202</v>
      </c>
      <c r="E9" s="185">
        <v>20089</v>
      </c>
      <c r="F9" s="201">
        <v>18938</v>
      </c>
      <c r="G9" s="201">
        <v>18621</v>
      </c>
      <c r="H9" s="201">
        <v>22412</v>
      </c>
      <c r="I9" s="201">
        <v>20624</v>
      </c>
      <c r="J9" s="201">
        <v>28484</v>
      </c>
      <c r="K9" s="201">
        <v>26088</v>
      </c>
      <c r="L9" s="201">
        <v>22018</v>
      </c>
      <c r="M9" s="201">
        <v>19864</v>
      </c>
      <c r="N9" s="201">
        <v>24799</v>
      </c>
      <c r="O9" s="201">
        <v>20081</v>
      </c>
      <c r="P9" s="201">
        <v>19434</v>
      </c>
      <c r="Q9" s="201">
        <v>18251</v>
      </c>
      <c r="R9" s="656"/>
      <c r="S9" s="653"/>
    </row>
    <row r="10" spans="1:21" s="646" customFormat="1" ht="11.25" customHeight="1">
      <c r="A10" s="653"/>
      <c r="B10" s="654"/>
      <c r="C10" s="655"/>
      <c r="D10" s="560" t="s">
        <v>203</v>
      </c>
      <c r="E10" s="185">
        <v>11786</v>
      </c>
      <c r="F10" s="201">
        <v>10703</v>
      </c>
      <c r="G10" s="201">
        <v>10856</v>
      </c>
      <c r="H10" s="201">
        <v>12953</v>
      </c>
      <c r="I10" s="201">
        <v>12448</v>
      </c>
      <c r="J10" s="201">
        <v>16881</v>
      </c>
      <c r="K10" s="201">
        <v>15948</v>
      </c>
      <c r="L10" s="201">
        <v>12953</v>
      </c>
      <c r="M10" s="201">
        <v>12077</v>
      </c>
      <c r="N10" s="201">
        <v>14686</v>
      </c>
      <c r="O10" s="201">
        <v>11157</v>
      </c>
      <c r="P10" s="201">
        <v>10703</v>
      </c>
      <c r="Q10" s="201">
        <v>9994</v>
      </c>
      <c r="R10" s="656"/>
      <c r="S10" s="653"/>
    </row>
    <row r="11" spans="1:21" s="646" customFormat="1" ht="11.25" customHeight="1">
      <c r="A11" s="653"/>
      <c r="B11" s="654"/>
      <c r="C11" s="655"/>
      <c r="D11" s="560" t="s">
        <v>204</v>
      </c>
      <c r="E11" s="185">
        <v>15768</v>
      </c>
      <c r="F11" s="201">
        <v>15302</v>
      </c>
      <c r="G11" s="201">
        <v>13908</v>
      </c>
      <c r="H11" s="201">
        <v>16221</v>
      </c>
      <c r="I11" s="201">
        <v>15122</v>
      </c>
      <c r="J11" s="201">
        <v>20413</v>
      </c>
      <c r="K11" s="201">
        <v>19715</v>
      </c>
      <c r="L11" s="201">
        <v>16199</v>
      </c>
      <c r="M11" s="201">
        <v>14526</v>
      </c>
      <c r="N11" s="201">
        <v>20256</v>
      </c>
      <c r="O11" s="201">
        <v>16745</v>
      </c>
      <c r="P11" s="201">
        <v>16217</v>
      </c>
      <c r="Q11" s="201">
        <v>15524</v>
      </c>
      <c r="R11" s="656"/>
      <c r="S11" s="653"/>
    </row>
    <row r="12" spans="1:21" s="646" customFormat="1" ht="11.25" customHeight="1">
      <c r="A12" s="653"/>
      <c r="B12" s="654"/>
      <c r="C12" s="655"/>
      <c r="D12" s="560" t="s">
        <v>205</v>
      </c>
      <c r="E12" s="185">
        <v>4676</v>
      </c>
      <c r="F12" s="201">
        <v>4358</v>
      </c>
      <c r="G12" s="201">
        <v>4315</v>
      </c>
      <c r="H12" s="201">
        <v>5762</v>
      </c>
      <c r="I12" s="201">
        <v>5134</v>
      </c>
      <c r="J12" s="201">
        <v>6346</v>
      </c>
      <c r="K12" s="201">
        <v>7398</v>
      </c>
      <c r="L12" s="201">
        <v>5299</v>
      </c>
      <c r="M12" s="201">
        <v>4735</v>
      </c>
      <c r="N12" s="201">
        <v>6123</v>
      </c>
      <c r="O12" s="201">
        <v>4662</v>
      </c>
      <c r="P12" s="201">
        <v>4331</v>
      </c>
      <c r="Q12" s="201">
        <v>4174</v>
      </c>
      <c r="R12" s="656"/>
      <c r="S12" s="653"/>
    </row>
    <row r="13" spans="1:21" s="646" customFormat="1" ht="11.25" customHeight="1">
      <c r="A13" s="653"/>
      <c r="B13" s="654"/>
      <c r="C13" s="655"/>
      <c r="D13" s="560" t="s">
        <v>206</v>
      </c>
      <c r="E13" s="185">
        <v>3118</v>
      </c>
      <c r="F13" s="201">
        <v>2840</v>
      </c>
      <c r="G13" s="201">
        <v>2535</v>
      </c>
      <c r="H13" s="201">
        <v>2959</v>
      </c>
      <c r="I13" s="201">
        <v>2358</v>
      </c>
      <c r="J13" s="201">
        <v>4402</v>
      </c>
      <c r="K13" s="201">
        <v>6019</v>
      </c>
      <c r="L13" s="201">
        <v>8431</v>
      </c>
      <c r="M13" s="201">
        <v>4245</v>
      </c>
      <c r="N13" s="201">
        <v>4462</v>
      </c>
      <c r="O13" s="201">
        <v>3197</v>
      </c>
      <c r="P13" s="201">
        <v>2826</v>
      </c>
      <c r="Q13" s="201">
        <v>2461</v>
      </c>
      <c r="R13" s="656"/>
      <c r="S13" s="653"/>
    </row>
    <row r="14" spans="1:21" s="646" customFormat="1" ht="11.25" customHeight="1">
      <c r="A14" s="653"/>
      <c r="B14" s="654"/>
      <c r="C14" s="655"/>
      <c r="D14" s="560" t="s">
        <v>141</v>
      </c>
      <c r="E14" s="185">
        <v>1432</v>
      </c>
      <c r="F14" s="201">
        <v>1330</v>
      </c>
      <c r="G14" s="201">
        <v>1366</v>
      </c>
      <c r="H14" s="201">
        <v>1350</v>
      </c>
      <c r="I14" s="201">
        <v>1260</v>
      </c>
      <c r="J14" s="201">
        <v>2004</v>
      </c>
      <c r="K14" s="201">
        <v>2477</v>
      </c>
      <c r="L14" s="201">
        <v>1973</v>
      </c>
      <c r="M14" s="201">
        <v>1317</v>
      </c>
      <c r="N14" s="201">
        <v>2260</v>
      </c>
      <c r="O14" s="201">
        <v>1752</v>
      </c>
      <c r="P14" s="201">
        <v>1344</v>
      </c>
      <c r="Q14" s="201">
        <v>1215</v>
      </c>
      <c r="R14" s="656"/>
      <c r="S14" s="653"/>
    </row>
    <row r="15" spans="1:21" s="646" customFormat="1" ht="11.25" customHeight="1">
      <c r="A15" s="653"/>
      <c r="B15" s="654"/>
      <c r="C15" s="655"/>
      <c r="D15" s="560" t="s">
        <v>142</v>
      </c>
      <c r="E15" s="185">
        <v>1123</v>
      </c>
      <c r="F15" s="201">
        <v>1095</v>
      </c>
      <c r="G15" s="201">
        <v>986</v>
      </c>
      <c r="H15" s="201">
        <v>1292</v>
      </c>
      <c r="I15" s="201">
        <v>1114</v>
      </c>
      <c r="J15" s="201">
        <v>1646</v>
      </c>
      <c r="K15" s="201">
        <v>1646</v>
      </c>
      <c r="L15" s="201">
        <v>1542</v>
      </c>
      <c r="M15" s="201">
        <v>1039</v>
      </c>
      <c r="N15" s="201">
        <v>1632</v>
      </c>
      <c r="O15" s="201">
        <v>1199</v>
      </c>
      <c r="P15" s="201">
        <v>1215</v>
      </c>
      <c r="Q15" s="201">
        <v>992</v>
      </c>
      <c r="R15" s="656"/>
      <c r="S15" s="653"/>
    </row>
    <row r="16" spans="1:21" s="662" customFormat="1" ht="15" customHeight="1">
      <c r="A16" s="657"/>
      <c r="B16" s="658"/>
      <c r="C16" s="1496" t="s">
        <v>336</v>
      </c>
      <c r="D16" s="1496"/>
      <c r="E16" s="659"/>
      <c r="F16" s="660"/>
      <c r="G16" s="660"/>
      <c r="H16" s="660"/>
      <c r="I16" s="660"/>
      <c r="J16" s="660"/>
      <c r="K16" s="660"/>
      <c r="L16" s="660"/>
      <c r="M16" s="660"/>
      <c r="N16" s="660"/>
      <c r="O16" s="660"/>
      <c r="P16" s="660"/>
      <c r="Q16" s="660"/>
      <c r="R16" s="661"/>
      <c r="S16" s="657"/>
    </row>
    <row r="17" spans="1:35" s="646" customFormat="1" ht="12" customHeight="1">
      <c r="A17" s="653"/>
      <c r="B17" s="654"/>
      <c r="C17" s="655"/>
      <c r="D17" s="126" t="s">
        <v>607</v>
      </c>
      <c r="E17" s="201" t="s">
        <v>491</v>
      </c>
      <c r="F17" s="201" t="s">
        <v>491</v>
      </c>
      <c r="G17" s="201" t="s">
        <v>491</v>
      </c>
      <c r="H17" s="201" t="s">
        <v>491</v>
      </c>
      <c r="I17" s="201" t="s">
        <v>491</v>
      </c>
      <c r="J17" s="201" t="s">
        <v>491</v>
      </c>
      <c r="K17" s="201" t="s">
        <v>491</v>
      </c>
      <c r="L17" s="201" t="s">
        <v>491</v>
      </c>
      <c r="M17" s="201" t="s">
        <v>491</v>
      </c>
      <c r="N17" s="201">
        <v>8040</v>
      </c>
      <c r="O17" s="201">
        <v>6849</v>
      </c>
      <c r="P17" s="201">
        <v>7065</v>
      </c>
      <c r="Q17" s="201">
        <v>6653</v>
      </c>
      <c r="R17" s="656"/>
      <c r="S17" s="653"/>
      <c r="U17" s="662"/>
      <c r="V17" s="662"/>
      <c r="W17" s="662"/>
      <c r="X17" s="662"/>
      <c r="Y17" s="662"/>
      <c r="Z17" s="662"/>
      <c r="AA17" s="662"/>
      <c r="AB17" s="662"/>
      <c r="AC17" s="662"/>
      <c r="AD17" s="662"/>
    </row>
    <row r="18" spans="1:35" s="646" customFormat="1" ht="12" customHeight="1">
      <c r="A18" s="653"/>
      <c r="B18" s="654"/>
      <c r="C18" s="655"/>
      <c r="D18" s="126" t="s">
        <v>608</v>
      </c>
      <c r="E18" s="201" t="s">
        <v>491</v>
      </c>
      <c r="F18" s="201" t="s">
        <v>491</v>
      </c>
      <c r="G18" s="201" t="s">
        <v>491</v>
      </c>
      <c r="H18" s="201" t="s">
        <v>491</v>
      </c>
      <c r="I18" s="201" t="s">
        <v>491</v>
      </c>
      <c r="J18" s="201" t="s">
        <v>491</v>
      </c>
      <c r="K18" s="201" t="s">
        <v>491</v>
      </c>
      <c r="L18" s="201" t="s">
        <v>491</v>
      </c>
      <c r="M18" s="201" t="s">
        <v>491</v>
      </c>
      <c r="N18" s="201">
        <v>6944</v>
      </c>
      <c r="O18" s="201">
        <v>5508</v>
      </c>
      <c r="P18" s="201">
        <v>4756</v>
      </c>
      <c r="Q18" s="201">
        <v>4384</v>
      </c>
      <c r="R18" s="656"/>
      <c r="S18" s="653"/>
      <c r="U18" s="662"/>
      <c r="V18" s="662"/>
      <c r="W18" s="662"/>
      <c r="X18" s="662"/>
      <c r="Y18" s="662"/>
      <c r="Z18" s="662"/>
      <c r="AA18" s="662"/>
      <c r="AB18" s="662"/>
      <c r="AC18" s="662"/>
      <c r="AD18" s="662"/>
    </row>
    <row r="19" spans="1:35" s="646" customFormat="1" ht="12" customHeight="1">
      <c r="A19" s="653"/>
      <c r="B19" s="654"/>
      <c r="C19" s="655"/>
      <c r="D19" s="126" t="s">
        <v>609</v>
      </c>
      <c r="E19" s="201" t="s">
        <v>491</v>
      </c>
      <c r="F19" s="201" t="s">
        <v>491</v>
      </c>
      <c r="G19" s="201" t="s">
        <v>491</v>
      </c>
      <c r="H19" s="201" t="s">
        <v>491</v>
      </c>
      <c r="I19" s="201" t="s">
        <v>491</v>
      </c>
      <c r="J19" s="201" t="s">
        <v>491</v>
      </c>
      <c r="K19" s="201" t="s">
        <v>491</v>
      </c>
      <c r="L19" s="201" t="s">
        <v>491</v>
      </c>
      <c r="M19" s="201" t="s">
        <v>491</v>
      </c>
      <c r="N19" s="201">
        <v>5836</v>
      </c>
      <c r="O19" s="201">
        <v>4699</v>
      </c>
      <c r="P19" s="201">
        <v>4245</v>
      </c>
      <c r="Q19" s="201">
        <v>3987</v>
      </c>
      <c r="R19" s="656"/>
      <c r="S19" s="653"/>
      <c r="U19" s="662"/>
      <c r="V19" s="662"/>
      <c r="W19" s="662"/>
      <c r="X19" s="662"/>
      <c r="Y19" s="662"/>
      <c r="Z19" s="662"/>
      <c r="AA19" s="662"/>
      <c r="AB19" s="662"/>
      <c r="AC19" s="662"/>
      <c r="AD19" s="662"/>
    </row>
    <row r="20" spans="1:35" s="646" customFormat="1" ht="12" customHeight="1">
      <c r="A20" s="653"/>
      <c r="B20" s="654"/>
      <c r="C20" s="655"/>
      <c r="D20" s="126" t="s">
        <v>610</v>
      </c>
      <c r="E20" s="201" t="s">
        <v>491</v>
      </c>
      <c r="F20" s="201" t="s">
        <v>491</v>
      </c>
      <c r="G20" s="201" t="s">
        <v>491</v>
      </c>
      <c r="H20" s="201" t="s">
        <v>491</v>
      </c>
      <c r="I20" s="201" t="s">
        <v>491</v>
      </c>
      <c r="J20" s="201" t="s">
        <v>491</v>
      </c>
      <c r="K20" s="201" t="s">
        <v>491</v>
      </c>
      <c r="L20" s="201" t="s">
        <v>491</v>
      </c>
      <c r="M20" s="201" t="s">
        <v>491</v>
      </c>
      <c r="N20" s="201">
        <v>5044</v>
      </c>
      <c r="O20" s="201">
        <v>4167</v>
      </c>
      <c r="P20" s="201">
        <v>4129</v>
      </c>
      <c r="Q20" s="201">
        <v>3780</v>
      </c>
      <c r="R20" s="656"/>
      <c r="S20" s="653"/>
      <c r="U20" s="662"/>
      <c r="V20" s="662"/>
      <c r="W20" s="662"/>
      <c r="X20" s="662"/>
      <c r="Y20" s="662"/>
      <c r="Z20" s="662"/>
      <c r="AA20" s="662"/>
      <c r="AB20" s="662"/>
      <c r="AC20" s="662"/>
      <c r="AD20" s="662"/>
    </row>
    <row r="21" spans="1:35" s="646" customFormat="1" ht="11.25" customHeight="1">
      <c r="A21" s="653"/>
      <c r="B21" s="654"/>
      <c r="C21" s="655"/>
      <c r="D21" s="126" t="s">
        <v>611</v>
      </c>
      <c r="E21" s="201" t="s">
        <v>491</v>
      </c>
      <c r="F21" s="201" t="s">
        <v>491</v>
      </c>
      <c r="G21" s="201" t="s">
        <v>491</v>
      </c>
      <c r="H21" s="201" t="s">
        <v>491</v>
      </c>
      <c r="I21" s="201" t="s">
        <v>491</v>
      </c>
      <c r="J21" s="201" t="s">
        <v>491</v>
      </c>
      <c r="K21" s="201" t="s">
        <v>491</v>
      </c>
      <c r="L21" s="201" t="s">
        <v>491</v>
      </c>
      <c r="M21" s="201" t="s">
        <v>491</v>
      </c>
      <c r="N21" s="201">
        <v>3908</v>
      </c>
      <c r="O21" s="201">
        <v>3223</v>
      </c>
      <c r="P21" s="201">
        <v>3379</v>
      </c>
      <c r="Q21" s="201">
        <v>3079</v>
      </c>
      <c r="R21" s="656"/>
      <c r="S21" s="653"/>
      <c r="U21" s="662"/>
      <c r="V21" s="662"/>
      <c r="W21" s="662"/>
      <c r="X21" s="662"/>
      <c r="Y21" s="662"/>
      <c r="Z21" s="662"/>
      <c r="AA21" s="662"/>
      <c r="AB21" s="662"/>
      <c r="AC21" s="662"/>
      <c r="AD21" s="662"/>
    </row>
    <row r="22" spans="1:35" s="646" customFormat="1" ht="15" customHeight="1">
      <c r="A22" s="653"/>
      <c r="B22" s="654"/>
      <c r="C22" s="1496" t="s">
        <v>229</v>
      </c>
      <c r="D22" s="1496"/>
      <c r="E22" s="651">
        <v>7029</v>
      </c>
      <c r="F22" s="652">
        <v>6781</v>
      </c>
      <c r="G22" s="652">
        <v>6544</v>
      </c>
      <c r="H22" s="652">
        <v>10285</v>
      </c>
      <c r="I22" s="652">
        <v>9792</v>
      </c>
      <c r="J22" s="652">
        <v>13987</v>
      </c>
      <c r="K22" s="652">
        <v>13640</v>
      </c>
      <c r="L22" s="652">
        <v>9730</v>
      </c>
      <c r="M22" s="652">
        <v>7266</v>
      </c>
      <c r="N22" s="652">
        <v>10475</v>
      </c>
      <c r="O22" s="652">
        <v>8647</v>
      </c>
      <c r="P22" s="652">
        <v>8326</v>
      </c>
      <c r="Q22" s="652">
        <v>6962</v>
      </c>
      <c r="R22" s="656"/>
      <c r="S22" s="653"/>
      <c r="U22" s="662"/>
      <c r="V22" s="662"/>
      <c r="W22" s="662"/>
      <c r="X22" s="662"/>
      <c r="Y22" s="662"/>
      <c r="Z22" s="662"/>
      <c r="AA22" s="662"/>
      <c r="AB22" s="662"/>
      <c r="AC22" s="662"/>
      <c r="AD22" s="662"/>
    </row>
    <row r="23" spans="1:35" s="662" customFormat="1" ht="12" customHeight="1">
      <c r="A23" s="657"/>
      <c r="B23" s="658"/>
      <c r="C23" s="1496" t="s">
        <v>337</v>
      </c>
      <c r="D23" s="1496"/>
      <c r="E23" s="651">
        <v>50963</v>
      </c>
      <c r="F23" s="652">
        <v>47785</v>
      </c>
      <c r="G23" s="652">
        <v>46043</v>
      </c>
      <c r="H23" s="652">
        <v>52664</v>
      </c>
      <c r="I23" s="652">
        <v>48268</v>
      </c>
      <c r="J23" s="652">
        <v>66189</v>
      </c>
      <c r="K23" s="652">
        <v>65651</v>
      </c>
      <c r="L23" s="652">
        <v>58685</v>
      </c>
      <c r="M23" s="652">
        <v>50537</v>
      </c>
      <c r="N23" s="652">
        <v>63743</v>
      </c>
      <c r="O23" s="652">
        <v>50146</v>
      </c>
      <c r="P23" s="652">
        <v>47744</v>
      </c>
      <c r="Q23" s="652">
        <v>45649</v>
      </c>
      <c r="R23" s="663"/>
      <c r="S23" s="657"/>
      <c r="U23" s="1051"/>
      <c r="AE23" s="646"/>
      <c r="AF23" s="646"/>
      <c r="AG23" s="646"/>
      <c r="AH23" s="646"/>
      <c r="AI23" s="646"/>
    </row>
    <row r="24" spans="1:35" s="646" customFormat="1" ht="12.75" customHeight="1">
      <c r="A24" s="653"/>
      <c r="B24" s="664"/>
      <c r="C24" s="655"/>
      <c r="D24" s="566" t="s">
        <v>399</v>
      </c>
      <c r="E24" s="185">
        <v>1790</v>
      </c>
      <c r="F24" s="201">
        <v>1791</v>
      </c>
      <c r="G24" s="201">
        <v>2049</v>
      </c>
      <c r="H24" s="201">
        <v>2486</v>
      </c>
      <c r="I24" s="201">
        <v>2227</v>
      </c>
      <c r="J24" s="201">
        <v>2000</v>
      </c>
      <c r="K24" s="201">
        <v>3496</v>
      </c>
      <c r="L24" s="201">
        <v>2875</v>
      </c>
      <c r="M24" s="201">
        <v>2258</v>
      </c>
      <c r="N24" s="201">
        <v>3027</v>
      </c>
      <c r="O24" s="201">
        <v>2723</v>
      </c>
      <c r="P24" s="201">
        <v>2153</v>
      </c>
      <c r="Q24" s="201">
        <v>1807</v>
      </c>
      <c r="R24" s="656"/>
      <c r="S24" s="653"/>
      <c r="U24" s="662"/>
      <c r="V24" s="662"/>
      <c r="W24" s="662"/>
      <c r="X24" s="662"/>
      <c r="Y24" s="662"/>
      <c r="Z24" s="662"/>
      <c r="AA24" s="662"/>
      <c r="AB24" s="662"/>
      <c r="AC24" s="662"/>
      <c r="AD24" s="662"/>
    </row>
    <row r="25" spans="1:35" s="646" customFormat="1" ht="11.25" customHeight="1">
      <c r="A25" s="653"/>
      <c r="B25" s="664"/>
      <c r="C25" s="655"/>
      <c r="D25" s="566" t="s">
        <v>230</v>
      </c>
      <c r="E25" s="185">
        <v>14301</v>
      </c>
      <c r="F25" s="201">
        <v>13591</v>
      </c>
      <c r="G25" s="201">
        <v>11450</v>
      </c>
      <c r="H25" s="201">
        <v>12543</v>
      </c>
      <c r="I25" s="201">
        <v>11462</v>
      </c>
      <c r="J25" s="201">
        <v>13736</v>
      </c>
      <c r="K25" s="201">
        <v>15583</v>
      </c>
      <c r="L25" s="201">
        <v>13795</v>
      </c>
      <c r="M25" s="201">
        <v>13356</v>
      </c>
      <c r="N25" s="201">
        <v>16563</v>
      </c>
      <c r="O25" s="201">
        <v>12908</v>
      </c>
      <c r="P25" s="201">
        <v>12426</v>
      </c>
      <c r="Q25" s="201">
        <v>11349</v>
      </c>
      <c r="R25" s="656"/>
      <c r="S25" s="653"/>
      <c r="U25" s="662"/>
      <c r="V25" s="662"/>
      <c r="W25" s="662"/>
      <c r="X25" s="662"/>
      <c r="Y25" s="662"/>
      <c r="Z25" s="662"/>
      <c r="AA25" s="662"/>
      <c r="AB25" s="662"/>
      <c r="AC25" s="662"/>
      <c r="AD25" s="662"/>
    </row>
    <row r="26" spans="1:35" s="646" customFormat="1" ht="11.25" customHeight="1">
      <c r="A26" s="653"/>
      <c r="B26" s="664"/>
      <c r="C26" s="655"/>
      <c r="D26" s="566" t="s">
        <v>179</v>
      </c>
      <c r="E26" s="185">
        <v>34769</v>
      </c>
      <c r="F26" s="201">
        <v>32311</v>
      </c>
      <c r="G26" s="201">
        <v>32456</v>
      </c>
      <c r="H26" s="201">
        <v>37515</v>
      </c>
      <c r="I26" s="201">
        <v>34453</v>
      </c>
      <c r="J26" s="201">
        <v>50328</v>
      </c>
      <c r="K26" s="201">
        <v>46456</v>
      </c>
      <c r="L26" s="201">
        <v>41892</v>
      </c>
      <c r="M26" s="201">
        <v>34817</v>
      </c>
      <c r="N26" s="201">
        <v>44003</v>
      </c>
      <c r="O26" s="201">
        <v>34363</v>
      </c>
      <c r="P26" s="201">
        <v>33028</v>
      </c>
      <c r="Q26" s="201">
        <v>32351</v>
      </c>
      <c r="R26" s="656"/>
      <c r="S26" s="653"/>
      <c r="U26" s="662"/>
      <c r="V26" s="662"/>
      <c r="W26" s="662"/>
      <c r="X26" s="662"/>
      <c r="Y26" s="662"/>
      <c r="Z26" s="662"/>
      <c r="AA26" s="662"/>
      <c r="AB26" s="662"/>
      <c r="AC26" s="662"/>
      <c r="AD26" s="662"/>
    </row>
    <row r="27" spans="1:35" s="646" customFormat="1" ht="11.25" customHeight="1">
      <c r="A27" s="653"/>
      <c r="B27" s="664"/>
      <c r="C27" s="655"/>
      <c r="D27" s="566" t="s">
        <v>231</v>
      </c>
      <c r="E27" s="185">
        <v>103</v>
      </c>
      <c r="F27" s="201">
        <v>92</v>
      </c>
      <c r="G27" s="201">
        <v>88</v>
      </c>
      <c r="H27" s="201">
        <v>120</v>
      </c>
      <c r="I27" s="201">
        <v>126</v>
      </c>
      <c r="J27" s="201">
        <v>125</v>
      </c>
      <c r="K27" s="201">
        <v>116</v>
      </c>
      <c r="L27" s="201">
        <v>123</v>
      </c>
      <c r="M27" s="201">
        <v>106</v>
      </c>
      <c r="N27" s="201">
        <v>150</v>
      </c>
      <c r="O27" s="201">
        <v>152</v>
      </c>
      <c r="P27" s="201">
        <v>137</v>
      </c>
      <c r="Q27" s="201">
        <v>142</v>
      </c>
      <c r="R27" s="656"/>
      <c r="S27" s="653"/>
      <c r="U27" s="662"/>
      <c r="V27" s="662"/>
      <c r="W27" s="662"/>
      <c r="X27" s="662"/>
      <c r="Y27" s="662"/>
      <c r="Z27" s="662"/>
      <c r="AA27" s="662"/>
      <c r="AB27" s="662"/>
      <c r="AC27" s="662"/>
      <c r="AD27" s="662"/>
    </row>
    <row r="28" spans="1:35" ht="10.5" customHeight="1" thickBot="1">
      <c r="A28" s="4"/>
      <c r="B28" s="285"/>
      <c r="C28" s="665"/>
      <c r="D28" s="18"/>
      <c r="E28" s="737"/>
      <c r="F28" s="737"/>
      <c r="G28" s="737"/>
      <c r="H28" s="737"/>
      <c r="I28" s="737"/>
      <c r="J28" s="647"/>
      <c r="K28" s="647"/>
      <c r="L28" s="647"/>
      <c r="M28" s="647"/>
      <c r="N28" s="647"/>
      <c r="O28" s="647"/>
      <c r="P28" s="647"/>
      <c r="Q28" s="647"/>
      <c r="R28" s="741"/>
      <c r="S28" s="4"/>
      <c r="U28" s="662"/>
      <c r="V28" s="662"/>
      <c r="W28" s="662"/>
      <c r="X28" s="662"/>
      <c r="Y28" s="662"/>
      <c r="Z28" s="662"/>
      <c r="AA28" s="662"/>
      <c r="AB28" s="662"/>
      <c r="AC28" s="662"/>
      <c r="AD28" s="662"/>
    </row>
    <row r="29" spans="1:35" ht="13.5" customHeight="1" thickBot="1">
      <c r="A29" s="4"/>
      <c r="B29" s="285"/>
      <c r="C29" s="482" t="s">
        <v>232</v>
      </c>
      <c r="D29" s="649"/>
      <c r="E29" s="667"/>
      <c r="F29" s="667"/>
      <c r="G29" s="667"/>
      <c r="H29" s="667"/>
      <c r="I29" s="667"/>
      <c r="J29" s="667"/>
      <c r="K29" s="667"/>
      <c r="L29" s="667"/>
      <c r="M29" s="667"/>
      <c r="N29" s="667"/>
      <c r="O29" s="667"/>
      <c r="P29" s="667"/>
      <c r="Q29" s="668"/>
      <c r="R29" s="741"/>
      <c r="S29" s="4"/>
      <c r="U29" s="662"/>
      <c r="V29" s="662"/>
      <c r="W29" s="662"/>
      <c r="X29" s="662"/>
      <c r="Y29" s="662"/>
      <c r="Z29" s="662"/>
      <c r="AA29" s="662"/>
      <c r="AB29" s="662"/>
      <c r="AC29" s="662"/>
      <c r="AD29" s="662"/>
    </row>
    <row r="30" spans="1:35" ht="9.75" customHeight="1">
      <c r="A30" s="4"/>
      <c r="B30" s="285"/>
      <c r="C30" s="740" t="s">
        <v>78</v>
      </c>
      <c r="D30" s="18"/>
      <c r="E30" s="666"/>
      <c r="F30" s="666"/>
      <c r="G30" s="666"/>
      <c r="H30" s="666"/>
      <c r="I30" s="666"/>
      <c r="J30" s="666"/>
      <c r="K30" s="666"/>
      <c r="L30" s="666"/>
      <c r="M30" s="666"/>
      <c r="N30" s="666"/>
      <c r="O30" s="666"/>
      <c r="P30" s="666"/>
      <c r="Q30" s="669"/>
      <c r="R30" s="741"/>
      <c r="S30" s="4"/>
      <c r="U30" s="662"/>
      <c r="V30" s="662"/>
      <c r="W30" s="662"/>
      <c r="X30" s="662"/>
      <c r="Y30" s="662"/>
      <c r="Z30" s="662"/>
      <c r="AA30" s="662"/>
      <c r="AB30" s="662"/>
      <c r="AC30" s="662"/>
      <c r="AD30" s="662"/>
    </row>
    <row r="31" spans="1:35" ht="15" customHeight="1">
      <c r="A31" s="4"/>
      <c r="B31" s="285"/>
      <c r="C31" s="1496" t="s">
        <v>68</v>
      </c>
      <c r="D31" s="1496"/>
      <c r="E31" s="651">
        <v>11620</v>
      </c>
      <c r="F31" s="652">
        <v>12818</v>
      </c>
      <c r="G31" s="652">
        <v>10974</v>
      </c>
      <c r="H31" s="652">
        <v>13294</v>
      </c>
      <c r="I31" s="652">
        <v>11612</v>
      </c>
      <c r="J31" s="652">
        <v>15790</v>
      </c>
      <c r="K31" s="652">
        <v>14947</v>
      </c>
      <c r="L31" s="652">
        <v>12541</v>
      </c>
      <c r="M31" s="652">
        <v>10817</v>
      </c>
      <c r="N31" s="652">
        <v>14359</v>
      </c>
      <c r="O31" s="652">
        <v>13477</v>
      </c>
      <c r="P31" s="652">
        <v>15215</v>
      </c>
      <c r="Q31" s="652">
        <v>14123</v>
      </c>
      <c r="R31" s="741"/>
      <c r="S31" s="4"/>
      <c r="V31" s="662"/>
    </row>
    <row r="32" spans="1:35" ht="12" customHeight="1">
      <c r="A32" s="4"/>
      <c r="B32" s="285"/>
      <c r="C32" s="571"/>
      <c r="D32" s="560" t="s">
        <v>202</v>
      </c>
      <c r="E32" s="185">
        <v>3989</v>
      </c>
      <c r="F32" s="201">
        <v>4407</v>
      </c>
      <c r="G32" s="201">
        <v>3909</v>
      </c>
      <c r="H32" s="201">
        <v>5070</v>
      </c>
      <c r="I32" s="201">
        <v>3738</v>
      </c>
      <c r="J32" s="201">
        <v>6988</v>
      </c>
      <c r="K32" s="201">
        <v>6738</v>
      </c>
      <c r="L32" s="201">
        <v>5185</v>
      </c>
      <c r="M32" s="201">
        <v>4353</v>
      </c>
      <c r="N32" s="201">
        <v>5947</v>
      </c>
      <c r="O32" s="201">
        <v>5902</v>
      </c>
      <c r="P32" s="201">
        <v>5697</v>
      </c>
      <c r="Q32" s="201">
        <v>5096</v>
      </c>
      <c r="R32" s="741"/>
      <c r="S32" s="4"/>
      <c r="V32" s="662"/>
    </row>
    <row r="33" spans="1:22" ht="12" customHeight="1">
      <c r="A33" s="4"/>
      <c r="B33" s="285"/>
      <c r="C33" s="571"/>
      <c r="D33" s="560" t="s">
        <v>203</v>
      </c>
      <c r="E33" s="185">
        <v>3513</v>
      </c>
      <c r="F33" s="201">
        <v>3599</v>
      </c>
      <c r="G33" s="201">
        <v>3060</v>
      </c>
      <c r="H33" s="201">
        <v>4050</v>
      </c>
      <c r="I33" s="201">
        <v>4278</v>
      </c>
      <c r="J33" s="201">
        <v>4431</v>
      </c>
      <c r="K33" s="201">
        <v>3934</v>
      </c>
      <c r="L33" s="201">
        <v>3581</v>
      </c>
      <c r="M33" s="201">
        <v>3133</v>
      </c>
      <c r="N33" s="201">
        <v>4581</v>
      </c>
      <c r="O33" s="201">
        <v>3537</v>
      </c>
      <c r="P33" s="201">
        <v>4380</v>
      </c>
      <c r="Q33" s="201">
        <v>3914</v>
      </c>
      <c r="R33" s="741"/>
      <c r="S33" s="4"/>
      <c r="V33" s="662"/>
    </row>
    <row r="34" spans="1:22" ht="12" customHeight="1">
      <c r="A34" s="4"/>
      <c r="B34" s="285"/>
      <c r="C34" s="571"/>
      <c r="D34" s="560" t="s">
        <v>59</v>
      </c>
      <c r="E34" s="185">
        <v>1425</v>
      </c>
      <c r="F34" s="201">
        <v>1539</v>
      </c>
      <c r="G34" s="201">
        <v>1485</v>
      </c>
      <c r="H34" s="201">
        <v>1875</v>
      </c>
      <c r="I34" s="201">
        <v>1617</v>
      </c>
      <c r="J34" s="201">
        <v>2501</v>
      </c>
      <c r="K34" s="201">
        <v>2301</v>
      </c>
      <c r="L34" s="201">
        <v>1745</v>
      </c>
      <c r="M34" s="201">
        <v>1809</v>
      </c>
      <c r="N34" s="201">
        <v>2074</v>
      </c>
      <c r="O34" s="201">
        <v>1774</v>
      </c>
      <c r="P34" s="201">
        <v>2173</v>
      </c>
      <c r="Q34" s="201">
        <v>1934</v>
      </c>
      <c r="R34" s="741"/>
      <c r="S34" s="4"/>
      <c r="V34" s="662"/>
    </row>
    <row r="35" spans="1:22" ht="12" customHeight="1">
      <c r="A35" s="4"/>
      <c r="B35" s="285"/>
      <c r="C35" s="571"/>
      <c r="D35" s="560" t="s">
        <v>205</v>
      </c>
      <c r="E35" s="185">
        <v>1049</v>
      </c>
      <c r="F35" s="201">
        <v>1701</v>
      </c>
      <c r="G35" s="201">
        <v>1418</v>
      </c>
      <c r="H35" s="201">
        <v>1269</v>
      </c>
      <c r="I35" s="201">
        <v>1267</v>
      </c>
      <c r="J35" s="201">
        <v>1230</v>
      </c>
      <c r="K35" s="201">
        <v>1045</v>
      </c>
      <c r="L35" s="201">
        <v>1403</v>
      </c>
      <c r="M35" s="201">
        <v>1050</v>
      </c>
      <c r="N35" s="201">
        <v>1035</v>
      </c>
      <c r="O35" s="201">
        <v>1232</v>
      </c>
      <c r="P35" s="201">
        <v>1426</v>
      </c>
      <c r="Q35" s="201">
        <v>1255</v>
      </c>
      <c r="R35" s="741"/>
      <c r="S35" s="4"/>
      <c r="V35" s="662"/>
    </row>
    <row r="36" spans="1:22" ht="12" customHeight="1">
      <c r="A36" s="4"/>
      <c r="B36" s="285"/>
      <c r="C36" s="571"/>
      <c r="D36" s="560" t="s">
        <v>206</v>
      </c>
      <c r="E36" s="185">
        <v>1396</v>
      </c>
      <c r="F36" s="201">
        <v>1291</v>
      </c>
      <c r="G36" s="201">
        <v>819</v>
      </c>
      <c r="H36" s="201">
        <v>703</v>
      </c>
      <c r="I36" s="201">
        <v>413</v>
      </c>
      <c r="J36" s="201">
        <v>441</v>
      </c>
      <c r="K36" s="201">
        <v>680</v>
      </c>
      <c r="L36" s="201">
        <v>366</v>
      </c>
      <c r="M36" s="201">
        <v>319</v>
      </c>
      <c r="N36" s="201">
        <v>509</v>
      </c>
      <c r="O36" s="201">
        <v>719</v>
      </c>
      <c r="P36" s="201">
        <v>1261</v>
      </c>
      <c r="Q36" s="201">
        <v>1632</v>
      </c>
      <c r="R36" s="741"/>
      <c r="S36" s="4"/>
      <c r="V36" s="662"/>
    </row>
    <row r="37" spans="1:22" ht="12" customHeight="1">
      <c r="A37" s="4"/>
      <c r="B37" s="285"/>
      <c r="C37" s="571"/>
      <c r="D37" s="560" t="s">
        <v>141</v>
      </c>
      <c r="E37" s="185">
        <v>105</v>
      </c>
      <c r="F37" s="201">
        <v>89</v>
      </c>
      <c r="G37" s="201">
        <v>109</v>
      </c>
      <c r="H37" s="201">
        <v>128</v>
      </c>
      <c r="I37" s="201">
        <v>226</v>
      </c>
      <c r="J37" s="201">
        <v>47</v>
      </c>
      <c r="K37" s="201">
        <v>83</v>
      </c>
      <c r="L37" s="201">
        <v>71</v>
      </c>
      <c r="M37" s="201">
        <v>41</v>
      </c>
      <c r="N37" s="201">
        <v>71</v>
      </c>
      <c r="O37" s="201">
        <v>123</v>
      </c>
      <c r="P37" s="201">
        <v>95</v>
      </c>
      <c r="Q37" s="201">
        <v>133</v>
      </c>
      <c r="R37" s="741"/>
      <c r="S37" s="4"/>
      <c r="V37" s="662"/>
    </row>
    <row r="38" spans="1:22" ht="12" customHeight="1">
      <c r="A38" s="4"/>
      <c r="B38" s="285"/>
      <c r="C38" s="571"/>
      <c r="D38" s="560" t="s">
        <v>142</v>
      </c>
      <c r="E38" s="185">
        <v>143</v>
      </c>
      <c r="F38" s="201">
        <v>192</v>
      </c>
      <c r="G38" s="201">
        <v>174</v>
      </c>
      <c r="H38" s="201">
        <v>199</v>
      </c>
      <c r="I38" s="201">
        <v>73</v>
      </c>
      <c r="J38" s="201">
        <v>152</v>
      </c>
      <c r="K38" s="201">
        <v>166</v>
      </c>
      <c r="L38" s="201">
        <v>190</v>
      </c>
      <c r="M38" s="201">
        <v>112</v>
      </c>
      <c r="N38" s="201">
        <v>142</v>
      </c>
      <c r="O38" s="201">
        <v>190</v>
      </c>
      <c r="P38" s="201">
        <v>183</v>
      </c>
      <c r="Q38" s="201">
        <v>159</v>
      </c>
      <c r="R38" s="741"/>
      <c r="S38" s="4"/>
      <c r="V38" s="662"/>
    </row>
    <row r="39" spans="1:22" ht="15" customHeight="1">
      <c r="A39" s="4"/>
      <c r="B39" s="285"/>
      <c r="C39" s="571"/>
      <c r="D39" s="566" t="s">
        <v>399</v>
      </c>
      <c r="E39" s="201">
        <v>755</v>
      </c>
      <c r="F39" s="201">
        <v>911</v>
      </c>
      <c r="G39" s="201">
        <v>542</v>
      </c>
      <c r="H39" s="201">
        <v>716</v>
      </c>
      <c r="I39" s="201">
        <v>448</v>
      </c>
      <c r="J39" s="201">
        <v>560</v>
      </c>
      <c r="K39" s="201">
        <v>866</v>
      </c>
      <c r="L39" s="201">
        <v>838</v>
      </c>
      <c r="M39" s="201">
        <v>711</v>
      </c>
      <c r="N39" s="201">
        <v>545</v>
      </c>
      <c r="O39" s="201">
        <v>487</v>
      </c>
      <c r="P39" s="201">
        <v>999</v>
      </c>
      <c r="Q39" s="201">
        <v>883</v>
      </c>
      <c r="R39" s="741"/>
      <c r="S39" s="4"/>
      <c r="V39" s="662"/>
    </row>
    <row r="40" spans="1:22" ht="12" customHeight="1">
      <c r="A40" s="4"/>
      <c r="B40" s="285"/>
      <c r="C40" s="571"/>
      <c r="D40" s="566" t="s">
        <v>230</v>
      </c>
      <c r="E40" s="201">
        <v>3082</v>
      </c>
      <c r="F40" s="201">
        <v>3633</v>
      </c>
      <c r="G40" s="201">
        <v>3342</v>
      </c>
      <c r="H40" s="201">
        <v>3868</v>
      </c>
      <c r="I40" s="201">
        <v>3297</v>
      </c>
      <c r="J40" s="201">
        <v>5321</v>
      </c>
      <c r="K40" s="201">
        <v>4800</v>
      </c>
      <c r="L40" s="201">
        <v>4210</v>
      </c>
      <c r="M40" s="201">
        <v>3282</v>
      </c>
      <c r="N40" s="201">
        <v>4008</v>
      </c>
      <c r="O40" s="201">
        <v>3891</v>
      </c>
      <c r="P40" s="201">
        <v>4585</v>
      </c>
      <c r="Q40" s="201">
        <v>3939</v>
      </c>
      <c r="R40" s="741"/>
      <c r="S40" s="4"/>
      <c r="V40" s="662"/>
    </row>
    <row r="41" spans="1:22" ht="12" customHeight="1">
      <c r="A41" s="4"/>
      <c r="B41" s="285"/>
      <c r="C41" s="571"/>
      <c r="D41" s="566" t="s">
        <v>179</v>
      </c>
      <c r="E41" s="201">
        <v>7783</v>
      </c>
      <c r="F41" s="201">
        <v>8274</v>
      </c>
      <c r="G41" s="201">
        <v>7090</v>
      </c>
      <c r="H41" s="201">
        <v>8710</v>
      </c>
      <c r="I41" s="201">
        <v>7794</v>
      </c>
      <c r="J41" s="201">
        <v>9906</v>
      </c>
      <c r="K41" s="201">
        <v>9281</v>
      </c>
      <c r="L41" s="201">
        <v>7493</v>
      </c>
      <c r="M41" s="201">
        <v>6824</v>
      </c>
      <c r="N41" s="201">
        <v>9806</v>
      </c>
      <c r="O41" s="201">
        <v>9099</v>
      </c>
      <c r="P41" s="201">
        <v>9631</v>
      </c>
      <c r="Q41" s="201">
        <v>9299</v>
      </c>
      <c r="R41" s="741"/>
      <c r="S41" s="4"/>
      <c r="V41" s="662"/>
    </row>
    <row r="42" spans="1:22" ht="11.25" customHeight="1">
      <c r="A42" s="4"/>
      <c r="B42" s="285"/>
      <c r="C42" s="571"/>
      <c r="D42" s="566" t="s">
        <v>231</v>
      </c>
      <c r="E42" s="932">
        <v>0</v>
      </c>
      <c r="F42" s="931">
        <v>0</v>
      </c>
      <c r="G42" s="931">
        <v>0</v>
      </c>
      <c r="H42" s="931">
        <v>0</v>
      </c>
      <c r="I42" s="931">
        <v>0</v>
      </c>
      <c r="J42" s="931">
        <v>3</v>
      </c>
      <c r="K42" s="931">
        <v>0</v>
      </c>
      <c r="L42" s="931">
        <v>0</v>
      </c>
      <c r="M42" s="931">
        <v>0</v>
      </c>
      <c r="N42" s="931">
        <v>0</v>
      </c>
      <c r="O42" s="931">
        <v>0</v>
      </c>
      <c r="P42" s="931">
        <v>0</v>
      </c>
      <c r="Q42" s="931">
        <v>2</v>
      </c>
      <c r="R42" s="741"/>
      <c r="S42" s="4"/>
      <c r="V42" s="662"/>
    </row>
    <row r="43" spans="1:22" ht="15" customHeight="1">
      <c r="A43" s="4"/>
      <c r="B43" s="285"/>
      <c r="C43" s="739" t="s">
        <v>338</v>
      </c>
      <c r="D43" s="739"/>
      <c r="E43" s="185"/>
      <c r="F43" s="185"/>
      <c r="G43" s="201"/>
      <c r="H43" s="201"/>
      <c r="I43" s="201"/>
      <c r="J43" s="201"/>
      <c r="K43" s="201"/>
      <c r="L43" s="201"/>
      <c r="M43" s="201"/>
      <c r="N43" s="201"/>
      <c r="O43" s="201"/>
      <c r="P43" s="201"/>
      <c r="Q43" s="201"/>
      <c r="R43" s="741"/>
      <c r="S43" s="4"/>
      <c r="V43" s="662"/>
    </row>
    <row r="44" spans="1:22" ht="12" customHeight="1">
      <c r="A44" s="4"/>
      <c r="B44" s="285"/>
      <c r="C44" s="571"/>
      <c r="D44" s="871" t="s">
        <v>611</v>
      </c>
      <c r="E44" s="185" t="s">
        <v>491</v>
      </c>
      <c r="F44" s="201" t="s">
        <v>491</v>
      </c>
      <c r="G44" s="201" t="s">
        <v>491</v>
      </c>
      <c r="H44" s="201" t="s">
        <v>491</v>
      </c>
      <c r="I44" s="201" t="s">
        <v>491</v>
      </c>
      <c r="J44" s="201" t="s">
        <v>491</v>
      </c>
      <c r="K44" s="201" t="s">
        <v>491</v>
      </c>
      <c r="L44" s="201" t="s">
        <v>491</v>
      </c>
      <c r="M44" s="201" t="s">
        <v>491</v>
      </c>
      <c r="N44" s="201">
        <v>1236</v>
      </c>
      <c r="O44" s="201">
        <v>999</v>
      </c>
      <c r="P44" s="201">
        <v>1310</v>
      </c>
      <c r="Q44" s="201">
        <v>1619</v>
      </c>
      <c r="R44" s="741"/>
      <c r="S44" s="4"/>
      <c r="V44" s="662"/>
    </row>
    <row r="45" spans="1:22" ht="12" customHeight="1">
      <c r="A45" s="4"/>
      <c r="B45" s="285"/>
      <c r="C45" s="571"/>
      <c r="D45" s="871" t="s">
        <v>608</v>
      </c>
      <c r="E45" s="185" t="s">
        <v>491</v>
      </c>
      <c r="F45" s="201" t="s">
        <v>491</v>
      </c>
      <c r="G45" s="201" t="s">
        <v>491</v>
      </c>
      <c r="H45" s="201" t="s">
        <v>491</v>
      </c>
      <c r="I45" s="201" t="s">
        <v>491</v>
      </c>
      <c r="J45" s="201" t="s">
        <v>491</v>
      </c>
      <c r="K45" s="201" t="s">
        <v>491</v>
      </c>
      <c r="L45" s="201" t="s">
        <v>491</v>
      </c>
      <c r="M45" s="201" t="s">
        <v>491</v>
      </c>
      <c r="N45" s="201">
        <v>1585</v>
      </c>
      <c r="O45" s="201">
        <v>949</v>
      </c>
      <c r="P45" s="201">
        <v>1399</v>
      </c>
      <c r="Q45" s="201">
        <v>1338</v>
      </c>
      <c r="R45" s="741"/>
      <c r="S45" s="4"/>
      <c r="V45" s="662"/>
    </row>
    <row r="46" spans="1:22" ht="12" customHeight="1">
      <c r="A46" s="4"/>
      <c r="B46" s="285"/>
      <c r="C46" s="571"/>
      <c r="D46" s="871" t="s">
        <v>607</v>
      </c>
      <c r="E46" s="185" t="s">
        <v>491</v>
      </c>
      <c r="F46" s="201" t="s">
        <v>491</v>
      </c>
      <c r="G46" s="201" t="s">
        <v>491</v>
      </c>
      <c r="H46" s="201" t="s">
        <v>491</v>
      </c>
      <c r="I46" s="201" t="s">
        <v>491</v>
      </c>
      <c r="J46" s="201" t="s">
        <v>491</v>
      </c>
      <c r="K46" s="201" t="s">
        <v>491</v>
      </c>
      <c r="L46" s="201" t="s">
        <v>491</v>
      </c>
      <c r="M46" s="201" t="s">
        <v>491</v>
      </c>
      <c r="N46" s="201">
        <v>908</v>
      </c>
      <c r="O46" s="201">
        <v>2386</v>
      </c>
      <c r="P46" s="201">
        <v>1335</v>
      </c>
      <c r="Q46" s="201">
        <v>1108</v>
      </c>
      <c r="R46" s="741"/>
      <c r="S46" s="4"/>
      <c r="V46" s="662"/>
    </row>
    <row r="47" spans="1:22" ht="12" customHeight="1">
      <c r="A47" s="4"/>
      <c r="B47" s="285"/>
      <c r="C47" s="571"/>
      <c r="D47" s="871" t="s">
        <v>612</v>
      </c>
      <c r="E47" s="185" t="s">
        <v>491</v>
      </c>
      <c r="F47" s="201" t="s">
        <v>491</v>
      </c>
      <c r="G47" s="201" t="s">
        <v>491</v>
      </c>
      <c r="H47" s="201" t="s">
        <v>491</v>
      </c>
      <c r="I47" s="201" t="s">
        <v>491</v>
      </c>
      <c r="J47" s="201" t="s">
        <v>491</v>
      </c>
      <c r="K47" s="201" t="s">
        <v>491</v>
      </c>
      <c r="L47" s="201" t="s">
        <v>491</v>
      </c>
      <c r="M47" s="201" t="s">
        <v>491</v>
      </c>
      <c r="N47" s="201">
        <v>1578</v>
      </c>
      <c r="O47" s="201">
        <v>1198</v>
      </c>
      <c r="P47" s="201">
        <v>1291</v>
      </c>
      <c r="Q47" s="201">
        <v>1071</v>
      </c>
      <c r="R47" s="741"/>
      <c r="S47" s="4"/>
      <c r="V47" s="662"/>
    </row>
    <row r="48" spans="1:22" ht="12" customHeight="1">
      <c r="A48" s="4"/>
      <c r="B48" s="285"/>
      <c r="C48" s="571"/>
      <c r="D48" s="871" t="s">
        <v>610</v>
      </c>
      <c r="E48" s="185" t="s">
        <v>491</v>
      </c>
      <c r="F48" s="201" t="s">
        <v>491</v>
      </c>
      <c r="G48" s="201" t="s">
        <v>491</v>
      </c>
      <c r="H48" s="201" t="s">
        <v>491</v>
      </c>
      <c r="I48" s="201" t="s">
        <v>491</v>
      </c>
      <c r="J48" s="201" t="s">
        <v>491</v>
      </c>
      <c r="K48" s="201" t="s">
        <v>491</v>
      </c>
      <c r="L48" s="201" t="s">
        <v>491</v>
      </c>
      <c r="M48" s="201" t="s">
        <v>491</v>
      </c>
      <c r="N48" s="201">
        <v>423</v>
      </c>
      <c r="O48" s="201">
        <v>438</v>
      </c>
      <c r="P48" s="201">
        <v>641</v>
      </c>
      <c r="Q48" s="201">
        <v>799</v>
      </c>
      <c r="R48" s="741"/>
      <c r="S48" s="4"/>
      <c r="V48" s="662"/>
    </row>
    <row r="49" spans="1:22" ht="15" customHeight="1">
      <c r="A49" s="4"/>
      <c r="B49" s="285"/>
      <c r="C49" s="1496" t="s">
        <v>233</v>
      </c>
      <c r="D49" s="1496"/>
      <c r="E49" s="569">
        <f t="shared" ref="E49:P49" si="0">+E31/E8*100</f>
        <v>20.037246516760931</v>
      </c>
      <c r="F49" s="569">
        <f t="shared" si="0"/>
        <v>23.490818458380677</v>
      </c>
      <c r="G49" s="569">
        <f t="shared" si="0"/>
        <v>20.868275429288609</v>
      </c>
      <c r="H49" s="569">
        <f t="shared" si="0"/>
        <v>21.118683378608079</v>
      </c>
      <c r="I49" s="569">
        <f t="shared" si="0"/>
        <v>20</v>
      </c>
      <c r="J49" s="569">
        <f t="shared" si="0"/>
        <v>19.694172819796449</v>
      </c>
      <c r="K49" s="569">
        <f t="shared" si="0"/>
        <v>18.85081535104867</v>
      </c>
      <c r="L49" s="569">
        <f t="shared" si="0"/>
        <v>18.330775414748228</v>
      </c>
      <c r="M49" s="569">
        <f t="shared" si="0"/>
        <v>18.713561579848797</v>
      </c>
      <c r="N49" s="569">
        <f t="shared" si="0"/>
        <v>19.347058665013879</v>
      </c>
      <c r="O49" s="569">
        <f t="shared" si="0"/>
        <v>22.922796931607504</v>
      </c>
      <c r="P49" s="569">
        <f t="shared" si="0"/>
        <v>27.135723203138934</v>
      </c>
      <c r="Q49" s="569">
        <f>+Q31/Q8*100</f>
        <v>26.844196080667544</v>
      </c>
      <c r="R49" s="741"/>
      <c r="S49" s="4"/>
      <c r="V49" s="662"/>
    </row>
    <row r="50" spans="1:22" ht="11.25" customHeight="1" thickBot="1">
      <c r="A50" s="4"/>
      <c r="B50" s="285"/>
      <c r="C50" s="670"/>
      <c r="D50" s="741"/>
      <c r="E50" s="737"/>
      <c r="F50" s="737"/>
      <c r="G50" s="737"/>
      <c r="H50" s="737"/>
      <c r="I50" s="737"/>
      <c r="J50" s="737"/>
      <c r="K50" s="737"/>
      <c r="L50" s="737"/>
      <c r="M50" s="737"/>
      <c r="N50" s="737"/>
      <c r="O50" s="737"/>
      <c r="P50" s="737"/>
      <c r="Q50" s="647"/>
      <c r="R50" s="741"/>
      <c r="S50" s="4"/>
      <c r="V50" s="662"/>
    </row>
    <row r="51" spans="1:22" s="12" customFormat="1" ht="13.5" customHeight="1" thickBot="1">
      <c r="A51" s="11"/>
      <c r="B51" s="284"/>
      <c r="C51" s="482" t="s">
        <v>234</v>
      </c>
      <c r="D51" s="649"/>
      <c r="E51" s="667"/>
      <c r="F51" s="667"/>
      <c r="G51" s="667"/>
      <c r="H51" s="667"/>
      <c r="I51" s="667"/>
      <c r="J51" s="667"/>
      <c r="K51" s="667"/>
      <c r="L51" s="667"/>
      <c r="M51" s="667"/>
      <c r="N51" s="667"/>
      <c r="O51" s="667"/>
      <c r="P51" s="667"/>
      <c r="Q51" s="668"/>
      <c r="R51" s="741"/>
      <c r="S51" s="11"/>
      <c r="T51" s="125"/>
      <c r="U51" s="125"/>
      <c r="V51" s="662"/>
    </row>
    <row r="52" spans="1:22" ht="9.75" customHeight="1">
      <c r="A52" s="4"/>
      <c r="B52" s="285"/>
      <c r="C52" s="740" t="s">
        <v>78</v>
      </c>
      <c r="D52" s="671"/>
      <c r="E52" s="666"/>
      <c r="F52" s="666"/>
      <c r="G52" s="666"/>
      <c r="H52" s="666"/>
      <c r="I52" s="666"/>
      <c r="J52" s="666"/>
      <c r="K52" s="666"/>
      <c r="L52" s="666"/>
      <c r="M52" s="666"/>
      <c r="N52" s="666"/>
      <c r="O52" s="666"/>
      <c r="P52" s="666"/>
      <c r="Q52" s="669"/>
      <c r="R52" s="741"/>
      <c r="S52" s="4"/>
      <c r="V52" s="662"/>
    </row>
    <row r="53" spans="1:22" ht="15" customHeight="1">
      <c r="A53" s="4"/>
      <c r="B53" s="285"/>
      <c r="C53" s="1496" t="s">
        <v>68</v>
      </c>
      <c r="D53" s="1496"/>
      <c r="E53" s="651">
        <v>7463</v>
      </c>
      <c r="F53" s="652">
        <v>8093</v>
      </c>
      <c r="G53" s="652">
        <v>6488</v>
      </c>
      <c r="H53" s="652">
        <v>7288</v>
      </c>
      <c r="I53" s="652">
        <v>7301</v>
      </c>
      <c r="J53" s="652">
        <v>9260</v>
      </c>
      <c r="K53" s="652">
        <v>8610</v>
      </c>
      <c r="L53" s="652">
        <v>8022</v>
      </c>
      <c r="M53" s="652">
        <v>5961</v>
      </c>
      <c r="N53" s="652">
        <v>9415</v>
      </c>
      <c r="O53" s="652">
        <v>7426</v>
      </c>
      <c r="P53" s="652">
        <v>8692</v>
      </c>
      <c r="Q53" s="652">
        <v>9457</v>
      </c>
      <c r="R53" s="741"/>
      <c r="S53" s="4"/>
      <c r="V53" s="662"/>
    </row>
    <row r="54" spans="1:22" ht="11.25" customHeight="1">
      <c r="A54" s="4"/>
      <c r="B54" s="285"/>
      <c r="C54" s="571"/>
      <c r="D54" s="126" t="s">
        <v>399</v>
      </c>
      <c r="E54" s="186">
        <v>785</v>
      </c>
      <c r="F54" s="226">
        <v>678</v>
      </c>
      <c r="G54" s="226">
        <v>393</v>
      </c>
      <c r="H54" s="226">
        <v>296</v>
      </c>
      <c r="I54" s="201">
        <v>399</v>
      </c>
      <c r="J54" s="201">
        <v>355</v>
      </c>
      <c r="K54" s="201">
        <v>339</v>
      </c>
      <c r="L54" s="201">
        <v>535</v>
      </c>
      <c r="M54" s="201">
        <v>240</v>
      </c>
      <c r="N54" s="201">
        <v>299</v>
      </c>
      <c r="O54" s="201">
        <v>271</v>
      </c>
      <c r="P54" s="201">
        <v>438</v>
      </c>
      <c r="Q54" s="201">
        <v>924</v>
      </c>
      <c r="R54" s="741"/>
      <c r="S54" s="4"/>
      <c r="V54" s="662"/>
    </row>
    <row r="55" spans="1:22" ht="11.25" customHeight="1">
      <c r="A55" s="4"/>
      <c r="B55" s="285"/>
      <c r="C55" s="571"/>
      <c r="D55" s="126" t="s">
        <v>230</v>
      </c>
      <c r="E55" s="186">
        <v>1689</v>
      </c>
      <c r="F55" s="226">
        <v>2307</v>
      </c>
      <c r="G55" s="226">
        <v>1772</v>
      </c>
      <c r="H55" s="226">
        <v>1996</v>
      </c>
      <c r="I55" s="201">
        <v>1785</v>
      </c>
      <c r="J55" s="201">
        <v>2642</v>
      </c>
      <c r="K55" s="201">
        <v>2699</v>
      </c>
      <c r="L55" s="201">
        <v>2504</v>
      </c>
      <c r="M55" s="201">
        <v>1711</v>
      </c>
      <c r="N55" s="201">
        <v>2409</v>
      </c>
      <c r="O55" s="201">
        <v>2326</v>
      </c>
      <c r="P55" s="201">
        <v>2646</v>
      </c>
      <c r="Q55" s="201">
        <v>2490</v>
      </c>
      <c r="R55" s="741"/>
      <c r="S55" s="4"/>
      <c r="V55" s="662"/>
    </row>
    <row r="56" spans="1:22" ht="11.25" customHeight="1">
      <c r="A56" s="4"/>
      <c r="B56" s="285"/>
      <c r="C56" s="571"/>
      <c r="D56" s="126" t="s">
        <v>179</v>
      </c>
      <c r="E56" s="186">
        <v>4989</v>
      </c>
      <c r="F56" s="226">
        <v>5108</v>
      </c>
      <c r="G56" s="226">
        <v>4323</v>
      </c>
      <c r="H56" s="226">
        <v>4996</v>
      </c>
      <c r="I56" s="201">
        <v>5117</v>
      </c>
      <c r="J56" s="201">
        <v>6263</v>
      </c>
      <c r="K56" s="201">
        <v>5572</v>
      </c>
      <c r="L56" s="201">
        <v>4983</v>
      </c>
      <c r="M56" s="201">
        <v>4010</v>
      </c>
      <c r="N56" s="201">
        <v>6707</v>
      </c>
      <c r="O56" s="201">
        <v>4829</v>
      </c>
      <c r="P56" s="201">
        <v>5608</v>
      </c>
      <c r="Q56" s="201">
        <v>6043</v>
      </c>
      <c r="R56" s="741"/>
      <c r="S56" s="4"/>
      <c r="V56" s="662"/>
    </row>
    <row r="57" spans="1:22" ht="11.25" customHeight="1">
      <c r="A57" s="4"/>
      <c r="B57" s="285"/>
      <c r="C57" s="571"/>
      <c r="D57" s="126" t="s">
        <v>231</v>
      </c>
      <c r="E57" s="932">
        <v>0</v>
      </c>
      <c r="F57" s="931">
        <v>0</v>
      </c>
      <c r="G57" s="931">
        <v>0</v>
      </c>
      <c r="H57" s="931">
        <v>0</v>
      </c>
      <c r="I57" s="931">
        <v>0</v>
      </c>
      <c r="J57" s="931">
        <v>0</v>
      </c>
      <c r="K57" s="931">
        <v>0</v>
      </c>
      <c r="L57" s="931">
        <v>0</v>
      </c>
      <c r="M57" s="931">
        <v>0</v>
      </c>
      <c r="N57" s="931">
        <v>0</v>
      </c>
      <c r="O57" s="931">
        <v>0</v>
      </c>
      <c r="P57" s="931">
        <v>0</v>
      </c>
      <c r="Q57" s="931">
        <v>0</v>
      </c>
      <c r="R57" s="741"/>
      <c r="S57" s="4"/>
      <c r="V57" s="662"/>
    </row>
    <row r="58" spans="1:22" ht="12.75" hidden="1" customHeight="1">
      <c r="A58" s="4"/>
      <c r="B58" s="285"/>
      <c r="C58" s="571"/>
      <c r="D58" s="261" t="s">
        <v>202</v>
      </c>
      <c r="E58" s="185">
        <v>2334</v>
      </c>
      <c r="F58" s="201">
        <v>2592</v>
      </c>
      <c r="G58" s="201">
        <v>2037</v>
      </c>
      <c r="H58" s="201">
        <v>2204</v>
      </c>
      <c r="I58" s="201">
        <v>1941</v>
      </c>
      <c r="J58" s="201">
        <v>3459</v>
      </c>
      <c r="K58" s="201">
        <v>3445</v>
      </c>
      <c r="L58" s="201">
        <v>3138</v>
      </c>
      <c r="M58" s="201">
        <v>2306</v>
      </c>
      <c r="N58" s="201">
        <v>3253</v>
      </c>
      <c r="O58" s="201">
        <v>2767</v>
      </c>
      <c r="P58" s="201">
        <v>2990</v>
      </c>
      <c r="Q58" s="201">
        <v>3123</v>
      </c>
      <c r="R58" s="741"/>
      <c r="S58" s="4"/>
      <c r="V58" s="662"/>
    </row>
    <row r="59" spans="1:22" ht="12.75" hidden="1" customHeight="1">
      <c r="A59" s="4"/>
      <c r="B59" s="285"/>
      <c r="C59" s="571"/>
      <c r="D59" s="261" t="s">
        <v>203</v>
      </c>
      <c r="E59" s="185">
        <v>2367</v>
      </c>
      <c r="F59" s="201">
        <v>2565</v>
      </c>
      <c r="G59" s="201">
        <v>2190</v>
      </c>
      <c r="H59" s="201">
        <v>2692</v>
      </c>
      <c r="I59" s="201">
        <v>2988</v>
      </c>
      <c r="J59" s="201">
        <v>3303</v>
      </c>
      <c r="K59" s="201">
        <v>2855</v>
      </c>
      <c r="L59" s="201">
        <v>2495</v>
      </c>
      <c r="M59" s="201">
        <v>1965</v>
      </c>
      <c r="N59" s="201">
        <v>3579</v>
      </c>
      <c r="O59" s="201">
        <v>2472</v>
      </c>
      <c r="P59" s="201">
        <v>2862</v>
      </c>
      <c r="Q59" s="201">
        <v>2930</v>
      </c>
      <c r="R59" s="741"/>
      <c r="S59" s="4"/>
      <c r="V59" s="662"/>
    </row>
    <row r="60" spans="1:22" ht="12.75" hidden="1" customHeight="1">
      <c r="A60" s="4"/>
      <c r="B60" s="285"/>
      <c r="C60" s="571"/>
      <c r="D60" s="261" t="s">
        <v>59</v>
      </c>
      <c r="E60" s="185">
        <v>807</v>
      </c>
      <c r="F60" s="201">
        <v>698</v>
      </c>
      <c r="G60" s="201">
        <v>734</v>
      </c>
      <c r="H60" s="201">
        <v>840</v>
      </c>
      <c r="I60" s="201">
        <v>856</v>
      </c>
      <c r="J60" s="201">
        <v>1061</v>
      </c>
      <c r="K60" s="201">
        <v>1070</v>
      </c>
      <c r="L60" s="201">
        <v>955</v>
      </c>
      <c r="M60" s="201">
        <v>770</v>
      </c>
      <c r="N60" s="201">
        <v>1257</v>
      </c>
      <c r="O60" s="201">
        <v>973</v>
      </c>
      <c r="P60" s="201">
        <v>1028</v>
      </c>
      <c r="Q60" s="201">
        <v>1102</v>
      </c>
      <c r="R60" s="741"/>
      <c r="S60" s="4"/>
      <c r="V60" s="662"/>
    </row>
    <row r="61" spans="1:22" ht="12.75" hidden="1" customHeight="1">
      <c r="A61" s="4"/>
      <c r="B61" s="285"/>
      <c r="C61" s="571"/>
      <c r="D61" s="261" t="s">
        <v>205</v>
      </c>
      <c r="E61" s="185">
        <v>854</v>
      </c>
      <c r="F61" s="201">
        <v>1149</v>
      </c>
      <c r="G61" s="201">
        <v>737</v>
      </c>
      <c r="H61" s="201">
        <v>777</v>
      </c>
      <c r="I61" s="201">
        <v>1059</v>
      </c>
      <c r="J61" s="201">
        <v>1019</v>
      </c>
      <c r="K61" s="201">
        <v>826</v>
      </c>
      <c r="L61" s="201">
        <v>982</v>
      </c>
      <c r="M61" s="201">
        <v>574</v>
      </c>
      <c r="N61" s="201">
        <v>817</v>
      </c>
      <c r="O61" s="201">
        <v>676</v>
      </c>
      <c r="P61" s="201">
        <v>1000</v>
      </c>
      <c r="Q61" s="201">
        <v>1006</v>
      </c>
      <c r="R61" s="741"/>
      <c r="S61" s="4"/>
      <c r="V61" s="662"/>
    </row>
    <row r="62" spans="1:22" ht="12.75" hidden="1" customHeight="1">
      <c r="A62" s="4"/>
      <c r="B62" s="285"/>
      <c r="C62" s="571"/>
      <c r="D62" s="261" t="s">
        <v>206</v>
      </c>
      <c r="E62" s="185">
        <v>906</v>
      </c>
      <c r="F62" s="201">
        <v>909</v>
      </c>
      <c r="G62" s="201">
        <v>635</v>
      </c>
      <c r="H62" s="201">
        <v>575</v>
      </c>
      <c r="I62" s="201">
        <v>319</v>
      </c>
      <c r="J62" s="201">
        <v>260</v>
      </c>
      <c r="K62" s="201">
        <v>218</v>
      </c>
      <c r="L62" s="201">
        <v>272</v>
      </c>
      <c r="M62" s="201">
        <v>256</v>
      </c>
      <c r="N62" s="201">
        <v>329</v>
      </c>
      <c r="O62" s="201">
        <v>375</v>
      </c>
      <c r="P62" s="201">
        <v>658</v>
      </c>
      <c r="Q62" s="201">
        <v>1101</v>
      </c>
      <c r="R62" s="741"/>
      <c r="S62" s="4"/>
      <c r="V62" s="662"/>
    </row>
    <row r="63" spans="1:22" ht="12.75" hidden="1" customHeight="1">
      <c r="A63" s="4"/>
      <c r="B63" s="285"/>
      <c r="C63" s="571"/>
      <c r="D63" s="261" t="s">
        <v>141</v>
      </c>
      <c r="E63" s="185">
        <v>73</v>
      </c>
      <c r="F63" s="201">
        <v>74</v>
      </c>
      <c r="G63" s="201">
        <v>63</v>
      </c>
      <c r="H63" s="201">
        <v>85</v>
      </c>
      <c r="I63" s="201">
        <v>56</v>
      </c>
      <c r="J63" s="201">
        <v>46</v>
      </c>
      <c r="K63" s="201">
        <v>51</v>
      </c>
      <c r="L63" s="201">
        <v>58</v>
      </c>
      <c r="M63" s="201">
        <v>38</v>
      </c>
      <c r="N63" s="201">
        <v>57</v>
      </c>
      <c r="O63" s="201">
        <v>55</v>
      </c>
      <c r="P63" s="201">
        <v>52</v>
      </c>
      <c r="Q63" s="201">
        <v>94</v>
      </c>
      <c r="R63" s="741"/>
      <c r="S63" s="4"/>
      <c r="V63" s="662"/>
    </row>
    <row r="64" spans="1:22" ht="12.75" hidden="1" customHeight="1">
      <c r="A64" s="4"/>
      <c r="B64" s="285"/>
      <c r="C64" s="571"/>
      <c r="D64" s="261" t="s">
        <v>142</v>
      </c>
      <c r="E64" s="185">
        <v>122</v>
      </c>
      <c r="F64" s="201">
        <v>106</v>
      </c>
      <c r="G64" s="201">
        <v>92</v>
      </c>
      <c r="H64" s="201">
        <v>115</v>
      </c>
      <c r="I64" s="201">
        <v>82</v>
      </c>
      <c r="J64" s="201">
        <v>112</v>
      </c>
      <c r="K64" s="201">
        <v>145</v>
      </c>
      <c r="L64" s="201">
        <v>122</v>
      </c>
      <c r="M64" s="201">
        <v>52</v>
      </c>
      <c r="N64" s="201">
        <v>123</v>
      </c>
      <c r="O64" s="201">
        <v>108</v>
      </c>
      <c r="P64" s="201">
        <v>102</v>
      </c>
      <c r="Q64" s="201">
        <v>102</v>
      </c>
      <c r="R64" s="741"/>
      <c r="S64" s="4"/>
      <c r="V64" s="662"/>
    </row>
    <row r="65" spans="1:22" ht="15" customHeight="1">
      <c r="A65" s="4"/>
      <c r="B65" s="285"/>
      <c r="C65" s="1496" t="s">
        <v>235</v>
      </c>
      <c r="D65" s="1496"/>
      <c r="E65" s="569">
        <f t="shared" ref="E65:P65" si="1">+E53/E31*100</f>
        <v>64.225473321858857</v>
      </c>
      <c r="F65" s="569">
        <f t="shared" si="1"/>
        <v>63.137775003900764</v>
      </c>
      <c r="G65" s="569">
        <f t="shared" si="1"/>
        <v>59.121560051029711</v>
      </c>
      <c r="H65" s="569">
        <f t="shared" si="1"/>
        <v>54.821724086053855</v>
      </c>
      <c r="I65" s="569">
        <f t="shared" si="1"/>
        <v>62.874612469858768</v>
      </c>
      <c r="J65" s="569">
        <f t="shared" si="1"/>
        <v>58.64471184293857</v>
      </c>
      <c r="K65" s="569">
        <f t="shared" si="1"/>
        <v>57.603532481434407</v>
      </c>
      <c r="L65" s="569">
        <f t="shared" si="1"/>
        <v>63.966190893868117</v>
      </c>
      <c r="M65" s="569">
        <f t="shared" si="1"/>
        <v>55.107700841268368</v>
      </c>
      <c r="N65" s="569">
        <f t="shared" si="1"/>
        <v>65.568632913155511</v>
      </c>
      <c r="O65" s="569">
        <f t="shared" si="1"/>
        <v>55.101283668472213</v>
      </c>
      <c r="P65" s="569">
        <f t="shared" si="1"/>
        <v>57.127834373973052</v>
      </c>
      <c r="Q65" s="569">
        <f>+Q53/Q31*100</f>
        <v>66.961693691142116</v>
      </c>
      <c r="R65" s="741"/>
      <c r="S65" s="4"/>
      <c r="V65" s="662"/>
    </row>
    <row r="66" spans="1:22" ht="11.25" customHeight="1">
      <c r="A66" s="4"/>
      <c r="B66" s="285"/>
      <c r="C66" s="571"/>
      <c r="D66" s="560" t="s">
        <v>202</v>
      </c>
      <c r="E66" s="227">
        <f t="shared" ref="E66:P72" si="2">+E58/E32*100</f>
        <v>58.510904988718984</v>
      </c>
      <c r="F66" s="227">
        <f t="shared" si="2"/>
        <v>58.815520762423411</v>
      </c>
      <c r="G66" s="227">
        <f t="shared" si="2"/>
        <v>52.110514198004608</v>
      </c>
      <c r="H66" s="227">
        <f t="shared" si="2"/>
        <v>43.471400394477314</v>
      </c>
      <c r="I66" s="227">
        <f t="shared" si="2"/>
        <v>51.926163723916531</v>
      </c>
      <c r="J66" s="227">
        <f t="shared" si="2"/>
        <v>49.499141385231823</v>
      </c>
      <c r="K66" s="227">
        <f t="shared" si="2"/>
        <v>51.127931136835855</v>
      </c>
      <c r="L66" s="227">
        <f t="shared" si="2"/>
        <v>60.520732883317265</v>
      </c>
      <c r="M66" s="227">
        <f t="shared" si="2"/>
        <v>52.974959797840569</v>
      </c>
      <c r="N66" s="227">
        <f t="shared" si="2"/>
        <v>54.699848663191531</v>
      </c>
      <c r="O66" s="227">
        <f t="shared" si="2"/>
        <v>46.882412741443581</v>
      </c>
      <c r="P66" s="227">
        <f t="shared" si="2"/>
        <v>52.483763384237314</v>
      </c>
      <c r="Q66" s="227">
        <f>+Q58/Q32*100</f>
        <v>61.283359497645208</v>
      </c>
      <c r="R66" s="741"/>
      <c r="S66" s="187"/>
      <c r="V66" s="662"/>
    </row>
    <row r="67" spans="1:22" ht="11.25" customHeight="1">
      <c r="A67" s="4"/>
      <c r="B67" s="285"/>
      <c r="C67" s="571"/>
      <c r="D67" s="560" t="s">
        <v>203</v>
      </c>
      <c r="E67" s="227">
        <f t="shared" si="2"/>
        <v>67.378309137489325</v>
      </c>
      <c r="F67" s="227">
        <f t="shared" si="2"/>
        <v>71.26979716587941</v>
      </c>
      <c r="G67" s="227">
        <f t="shared" si="2"/>
        <v>71.568627450980387</v>
      </c>
      <c r="H67" s="227">
        <f t="shared" si="2"/>
        <v>66.46913580246914</v>
      </c>
      <c r="I67" s="227">
        <f t="shared" si="2"/>
        <v>69.845722300140253</v>
      </c>
      <c r="J67" s="227">
        <f t="shared" si="2"/>
        <v>74.542992552471219</v>
      </c>
      <c r="K67" s="227">
        <f t="shared" si="2"/>
        <v>72.572445348246063</v>
      </c>
      <c r="L67" s="227">
        <f t="shared" si="2"/>
        <v>69.673275621334824</v>
      </c>
      <c r="M67" s="227">
        <f t="shared" si="2"/>
        <v>62.719438238110435</v>
      </c>
      <c r="N67" s="227">
        <f t="shared" si="2"/>
        <v>78.127046496398165</v>
      </c>
      <c r="O67" s="227">
        <f t="shared" si="2"/>
        <v>69.889737065309589</v>
      </c>
      <c r="P67" s="227">
        <f t="shared" si="2"/>
        <v>65.342465753424662</v>
      </c>
      <c r="Q67" s="227">
        <f t="shared" ref="Q67:Q72" si="3">+Q59/Q33*100</f>
        <v>74.859478794072558</v>
      </c>
      <c r="R67" s="741"/>
      <c r="S67" s="187"/>
      <c r="V67" s="662"/>
    </row>
    <row r="68" spans="1:22" ht="11.25" customHeight="1">
      <c r="A68" s="4"/>
      <c r="B68" s="285"/>
      <c r="C68" s="571"/>
      <c r="D68" s="560" t="s">
        <v>59</v>
      </c>
      <c r="E68" s="227">
        <f t="shared" si="2"/>
        <v>56.631578947368425</v>
      </c>
      <c r="F68" s="227">
        <f t="shared" si="2"/>
        <v>45.354126055880442</v>
      </c>
      <c r="G68" s="227">
        <f t="shared" si="2"/>
        <v>49.427609427609426</v>
      </c>
      <c r="H68" s="227">
        <f t="shared" si="2"/>
        <v>44.800000000000004</v>
      </c>
      <c r="I68" s="227">
        <f t="shared" si="2"/>
        <v>52.937538651824369</v>
      </c>
      <c r="J68" s="227">
        <f t="shared" si="2"/>
        <v>42.423030787684922</v>
      </c>
      <c r="K68" s="227">
        <f t="shared" si="2"/>
        <v>46.501521077792262</v>
      </c>
      <c r="L68" s="227">
        <f t="shared" si="2"/>
        <v>54.727793696275072</v>
      </c>
      <c r="M68" s="227">
        <f t="shared" si="2"/>
        <v>42.564953012714206</v>
      </c>
      <c r="N68" s="227">
        <f t="shared" si="2"/>
        <v>60.607521697203467</v>
      </c>
      <c r="O68" s="227">
        <f t="shared" si="2"/>
        <v>54.847801578354009</v>
      </c>
      <c r="P68" s="227">
        <f t="shared" si="2"/>
        <v>47.307869305108149</v>
      </c>
      <c r="Q68" s="227">
        <f t="shared" si="3"/>
        <v>56.980351602895553</v>
      </c>
      <c r="R68" s="741"/>
      <c r="S68" s="187"/>
      <c r="V68" s="662"/>
    </row>
    <row r="69" spans="1:22" ht="11.25" customHeight="1">
      <c r="A69" s="4"/>
      <c r="B69" s="285"/>
      <c r="C69" s="571"/>
      <c r="D69" s="560" t="s">
        <v>205</v>
      </c>
      <c r="E69" s="227">
        <f t="shared" si="2"/>
        <v>81.410867492850343</v>
      </c>
      <c r="F69" s="227">
        <f t="shared" si="2"/>
        <v>67.548500881834215</v>
      </c>
      <c r="G69" s="227">
        <f t="shared" si="2"/>
        <v>51.974612129760224</v>
      </c>
      <c r="H69" s="227">
        <f t="shared" si="2"/>
        <v>61.229314420803782</v>
      </c>
      <c r="I69" s="227">
        <f t="shared" si="2"/>
        <v>83.583267561168114</v>
      </c>
      <c r="J69" s="227">
        <f t="shared" si="2"/>
        <v>82.845528455284551</v>
      </c>
      <c r="K69" s="227">
        <f t="shared" si="2"/>
        <v>79.043062200956939</v>
      </c>
      <c r="L69" s="227">
        <f t="shared" si="2"/>
        <v>69.99287241625089</v>
      </c>
      <c r="M69" s="227">
        <f t="shared" si="2"/>
        <v>54.666666666666664</v>
      </c>
      <c r="N69" s="227">
        <f t="shared" si="2"/>
        <v>78.937198067632849</v>
      </c>
      <c r="O69" s="227">
        <f t="shared" si="2"/>
        <v>54.870129870129873</v>
      </c>
      <c r="P69" s="227">
        <f t="shared" si="2"/>
        <v>70.126227208976161</v>
      </c>
      <c r="Q69" s="227">
        <f t="shared" si="3"/>
        <v>80.15936254980079</v>
      </c>
      <c r="R69" s="741"/>
      <c r="S69" s="187"/>
      <c r="V69" s="662"/>
    </row>
    <row r="70" spans="1:22" ht="11.25" customHeight="1">
      <c r="A70" s="4"/>
      <c r="B70" s="285"/>
      <c r="C70" s="571"/>
      <c r="D70" s="560" t="s">
        <v>206</v>
      </c>
      <c r="E70" s="227">
        <f t="shared" si="2"/>
        <v>64.899713467048713</v>
      </c>
      <c r="F70" s="227">
        <f t="shared" si="2"/>
        <v>70.410534469403558</v>
      </c>
      <c r="G70" s="227">
        <f t="shared" si="2"/>
        <v>77.533577533577542</v>
      </c>
      <c r="H70" s="227">
        <f t="shared" si="2"/>
        <v>81.792318634423893</v>
      </c>
      <c r="I70" s="227">
        <f>+I62/I36*100</f>
        <v>77.239709443099272</v>
      </c>
      <c r="J70" s="227">
        <f t="shared" si="2"/>
        <v>58.956916099773238</v>
      </c>
      <c r="K70" s="227">
        <f t="shared" si="2"/>
        <v>32.058823529411768</v>
      </c>
      <c r="L70" s="227">
        <f t="shared" si="2"/>
        <v>74.316939890710387</v>
      </c>
      <c r="M70" s="227">
        <f t="shared" si="2"/>
        <v>80.250783699059554</v>
      </c>
      <c r="N70" s="227">
        <f t="shared" si="2"/>
        <v>64.636542239685653</v>
      </c>
      <c r="O70" s="227">
        <f t="shared" si="2"/>
        <v>52.155771905424196</v>
      </c>
      <c r="P70" s="227">
        <f t="shared" si="2"/>
        <v>52.180808881839816</v>
      </c>
      <c r="Q70" s="227">
        <f t="shared" si="3"/>
        <v>67.463235294117652</v>
      </c>
      <c r="R70" s="741"/>
      <c r="S70" s="187"/>
      <c r="V70" s="662"/>
    </row>
    <row r="71" spans="1:22" ht="11.25" customHeight="1">
      <c r="A71" s="4"/>
      <c r="B71" s="285"/>
      <c r="C71" s="571"/>
      <c r="D71" s="560" t="s">
        <v>141</v>
      </c>
      <c r="E71" s="227">
        <f t="shared" si="2"/>
        <v>69.523809523809518</v>
      </c>
      <c r="F71" s="227">
        <f t="shared" si="2"/>
        <v>83.146067415730343</v>
      </c>
      <c r="G71" s="227">
        <f t="shared" si="2"/>
        <v>57.798165137614674</v>
      </c>
      <c r="H71" s="227">
        <f t="shared" si="2"/>
        <v>66.40625</v>
      </c>
      <c r="I71" s="227">
        <f t="shared" si="2"/>
        <v>24.778761061946902</v>
      </c>
      <c r="J71" s="227">
        <f t="shared" si="2"/>
        <v>97.872340425531917</v>
      </c>
      <c r="K71" s="227">
        <f t="shared" si="2"/>
        <v>61.445783132530117</v>
      </c>
      <c r="L71" s="227">
        <f t="shared" si="2"/>
        <v>81.690140845070431</v>
      </c>
      <c r="M71" s="227">
        <f t="shared" si="2"/>
        <v>92.682926829268297</v>
      </c>
      <c r="N71" s="227">
        <f t="shared" si="2"/>
        <v>80.281690140845072</v>
      </c>
      <c r="O71" s="227">
        <f t="shared" si="2"/>
        <v>44.715447154471541</v>
      </c>
      <c r="P71" s="227">
        <f t="shared" si="2"/>
        <v>54.736842105263165</v>
      </c>
      <c r="Q71" s="227">
        <f t="shared" si="3"/>
        <v>70.676691729323309</v>
      </c>
      <c r="R71" s="741"/>
      <c r="S71" s="187"/>
      <c r="V71" s="662"/>
    </row>
    <row r="72" spans="1:22" ht="11.25" customHeight="1">
      <c r="A72" s="4"/>
      <c r="B72" s="285"/>
      <c r="C72" s="571"/>
      <c r="D72" s="560" t="s">
        <v>142</v>
      </c>
      <c r="E72" s="227">
        <f t="shared" si="2"/>
        <v>85.314685314685306</v>
      </c>
      <c r="F72" s="227">
        <f t="shared" si="2"/>
        <v>55.208333333333336</v>
      </c>
      <c r="G72" s="227">
        <f t="shared" si="2"/>
        <v>52.873563218390807</v>
      </c>
      <c r="H72" s="227">
        <f t="shared" si="2"/>
        <v>57.788944723618087</v>
      </c>
      <c r="I72" s="227">
        <f t="shared" si="2"/>
        <v>112.32876712328768</v>
      </c>
      <c r="J72" s="227">
        <f t="shared" si="2"/>
        <v>73.68421052631578</v>
      </c>
      <c r="K72" s="227">
        <f t="shared" si="2"/>
        <v>87.349397590361448</v>
      </c>
      <c r="L72" s="227">
        <f t="shared" si="2"/>
        <v>64.21052631578948</v>
      </c>
      <c r="M72" s="227">
        <f t="shared" si="2"/>
        <v>46.428571428571431</v>
      </c>
      <c r="N72" s="227">
        <f t="shared" si="2"/>
        <v>86.619718309859152</v>
      </c>
      <c r="O72" s="227">
        <f t="shared" si="2"/>
        <v>56.84210526315789</v>
      </c>
      <c r="P72" s="227">
        <f t="shared" si="2"/>
        <v>55.737704918032783</v>
      </c>
      <c r="Q72" s="227">
        <f t="shared" si="3"/>
        <v>64.15094339622641</v>
      </c>
      <c r="R72" s="741"/>
      <c r="S72" s="187"/>
      <c r="V72" s="662"/>
    </row>
    <row r="73" spans="1:22" ht="22.5" customHeight="1">
      <c r="A73" s="4"/>
      <c r="B73" s="285"/>
      <c r="C73" s="1493" t="s">
        <v>330</v>
      </c>
      <c r="D73" s="1494"/>
      <c r="E73" s="1494"/>
      <c r="F73" s="1494"/>
      <c r="G73" s="1494"/>
      <c r="H73" s="1494"/>
      <c r="I73" s="1494"/>
      <c r="J73" s="1494"/>
      <c r="K73" s="1494"/>
      <c r="L73" s="1494"/>
      <c r="M73" s="1494"/>
      <c r="N73" s="1494"/>
      <c r="O73" s="1494"/>
      <c r="P73" s="1494"/>
      <c r="Q73" s="1494"/>
      <c r="R73" s="741"/>
      <c r="S73" s="187"/>
      <c r="V73" s="662"/>
    </row>
    <row r="74" spans="1:22" ht="13.5" customHeight="1">
      <c r="A74" s="4"/>
      <c r="B74" s="285"/>
      <c r="C74" s="54" t="s">
        <v>446</v>
      </c>
      <c r="D74" s="8"/>
      <c r="E74" s="1"/>
      <c r="F74" s="1"/>
      <c r="G74" s="8"/>
      <c r="H74" s="1"/>
      <c r="I74" s="637" t="s">
        <v>236</v>
      </c>
      <c r="J74" s="8"/>
      <c r="K74" s="1"/>
      <c r="L74" s="8"/>
      <c r="M74" s="8"/>
      <c r="N74" s="8"/>
      <c r="O74" s="8"/>
      <c r="P74" s="8"/>
      <c r="Q74" s="8"/>
      <c r="R74" s="741"/>
      <c r="S74" s="4"/>
      <c r="V74" s="662"/>
    </row>
    <row r="75" spans="1:22" ht="10.5" customHeight="1">
      <c r="A75" s="4"/>
      <c r="B75" s="285"/>
      <c r="C75" s="1495" t="s">
        <v>493</v>
      </c>
      <c r="D75" s="1495"/>
      <c r="E75" s="1495"/>
      <c r="F75" s="1495"/>
      <c r="G75" s="1495"/>
      <c r="H75" s="1495"/>
      <c r="I75" s="1495"/>
      <c r="J75" s="1495"/>
      <c r="K75" s="1495"/>
      <c r="L75" s="1495"/>
      <c r="M75" s="1495"/>
      <c r="N75" s="1495"/>
      <c r="O75" s="1495"/>
      <c r="P75" s="1495"/>
      <c r="Q75" s="1495"/>
      <c r="R75" s="741"/>
      <c r="S75" s="4"/>
      <c r="V75" s="662"/>
    </row>
    <row r="76" spans="1:22" ht="13.5" customHeight="1">
      <c r="A76" s="4"/>
      <c r="B76" s="279">
        <v>10</v>
      </c>
      <c r="C76" s="1413">
        <v>41760</v>
      </c>
      <c r="D76" s="1413"/>
      <c r="E76" s="672"/>
      <c r="F76" s="672"/>
      <c r="G76" s="672"/>
      <c r="H76" s="672"/>
      <c r="I76" s="672"/>
      <c r="J76" s="187"/>
      <c r="K76" s="187"/>
      <c r="L76" s="742"/>
      <c r="M76" s="229"/>
      <c r="N76" s="229"/>
      <c r="O76" s="229"/>
      <c r="P76" s="742"/>
      <c r="Q76" s="1"/>
      <c r="R76" s="8"/>
      <c r="S76" s="4"/>
      <c r="V76" s="662"/>
    </row>
    <row r="77" spans="1:22">
      <c r="E77" s="25"/>
      <c r="F77" s="25"/>
      <c r="G77" s="25"/>
      <c r="H77" s="25"/>
      <c r="I77" s="25"/>
      <c r="J77" s="25"/>
      <c r="K77" s="25"/>
      <c r="L77" s="25"/>
      <c r="M77" s="25"/>
      <c r="N77" s="25"/>
      <c r="O77" s="25"/>
      <c r="P77" s="25"/>
      <c r="Q77" s="25"/>
      <c r="V77" s="662"/>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14"/>
      <c r="F90" s="1414"/>
      <c r="G90" s="1414"/>
      <c r="H90" s="1414"/>
      <c r="I90" s="1414"/>
      <c r="J90" s="1414"/>
      <c r="K90" s="1414"/>
      <c r="L90" s="1414"/>
      <c r="M90" s="1414"/>
      <c r="N90" s="1414"/>
      <c r="O90" s="1414"/>
      <c r="P90" s="1414"/>
      <c r="Q90" s="1414"/>
      <c r="R90" s="1414"/>
    </row>
    <row r="91" spans="5:18" ht="9.75" customHeight="1"/>
  </sheetData>
  <mergeCells count="18">
    <mergeCell ref="D1:R1"/>
    <mergeCell ref="B2:D2"/>
    <mergeCell ref="C5:D6"/>
    <mergeCell ref="E5:N5"/>
    <mergeCell ref="E6:M6"/>
    <mergeCell ref="N6:Q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1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497" customWidth="1"/>
    <col min="2" max="2" width="2.5703125" style="497" customWidth="1"/>
    <col min="3" max="3" width="1" style="497" customWidth="1"/>
    <col min="4" max="4" width="23.42578125" style="497" customWidth="1"/>
    <col min="5" max="5" width="5.42578125" style="497" customWidth="1"/>
    <col min="6" max="6" width="5.42578125" style="492" customWidth="1"/>
    <col min="7" max="17" width="5.42578125" style="497" customWidth="1"/>
    <col min="18" max="18" width="2.5703125" style="497" customWidth="1"/>
    <col min="19" max="19" width="1" style="497" customWidth="1"/>
    <col min="20" max="16384" width="9.140625" style="497"/>
  </cols>
  <sheetData>
    <row r="1" spans="1:25" ht="13.5" customHeight="1">
      <c r="A1" s="492"/>
      <c r="B1" s="1511" t="s">
        <v>370</v>
      </c>
      <c r="C1" s="1512"/>
      <c r="D1" s="1512"/>
      <c r="E1" s="1512"/>
      <c r="F1" s="1512"/>
      <c r="G1" s="1512"/>
      <c r="H1" s="1512"/>
      <c r="I1" s="529"/>
      <c r="J1" s="529"/>
      <c r="K1" s="529"/>
      <c r="L1" s="529"/>
      <c r="M1" s="529"/>
      <c r="N1" s="529"/>
      <c r="O1" s="529"/>
      <c r="P1" s="529"/>
      <c r="Q1" s="502"/>
      <c r="R1" s="502"/>
      <c r="S1" s="492"/>
    </row>
    <row r="2" spans="1:25" ht="6" customHeight="1">
      <c r="A2" s="492"/>
      <c r="B2" s="743"/>
      <c r="C2" s="633"/>
      <c r="D2" s="633"/>
      <c r="E2" s="550"/>
      <c r="F2" s="550"/>
      <c r="G2" s="550"/>
      <c r="H2" s="550"/>
      <c r="I2" s="550"/>
      <c r="J2" s="550"/>
      <c r="K2" s="550"/>
      <c r="L2" s="550"/>
      <c r="M2" s="550"/>
      <c r="N2" s="550"/>
      <c r="O2" s="550"/>
      <c r="P2" s="550"/>
      <c r="Q2" s="550"/>
      <c r="R2" s="501"/>
      <c r="S2" s="492"/>
    </row>
    <row r="3" spans="1:25" ht="13.5" customHeight="1" thickBot="1">
      <c r="A3" s="492"/>
      <c r="B3" s="502"/>
      <c r="C3" s="502"/>
      <c r="D3" s="502"/>
      <c r="E3" s="690"/>
      <c r="F3" s="690"/>
      <c r="G3" s="690"/>
      <c r="H3" s="690"/>
      <c r="I3" s="690"/>
      <c r="J3" s="690"/>
      <c r="K3" s="690"/>
      <c r="L3" s="690"/>
      <c r="M3" s="690"/>
      <c r="N3" s="690"/>
      <c r="O3" s="690"/>
      <c r="P3" s="690"/>
      <c r="Q3" s="690" t="s">
        <v>73</v>
      </c>
      <c r="R3" s="745"/>
      <c r="S3" s="492"/>
    </row>
    <row r="4" spans="1:25" s="506" customFormat="1" ht="13.5" customHeight="1" thickBot="1">
      <c r="A4" s="504"/>
      <c r="B4" s="505"/>
      <c r="C4" s="746" t="s">
        <v>237</v>
      </c>
      <c r="D4" s="747"/>
      <c r="E4" s="747"/>
      <c r="F4" s="747"/>
      <c r="G4" s="747"/>
      <c r="H4" s="747"/>
      <c r="I4" s="747"/>
      <c r="J4" s="747"/>
      <c r="K4" s="747"/>
      <c r="L4" s="747"/>
      <c r="M4" s="747"/>
      <c r="N4" s="747"/>
      <c r="O4" s="747"/>
      <c r="P4" s="747"/>
      <c r="Q4" s="748"/>
      <c r="R4" s="745"/>
      <c r="S4" s="504"/>
      <c r="T4" s="890"/>
      <c r="U4" s="890"/>
      <c r="V4" s="890"/>
      <c r="W4" s="890"/>
      <c r="X4" s="890"/>
    </row>
    <row r="5" spans="1:25" ht="4.5" customHeight="1">
      <c r="A5" s="492"/>
      <c r="B5" s="502"/>
      <c r="C5" s="1510" t="s">
        <v>78</v>
      </c>
      <c r="D5" s="1510"/>
      <c r="E5" s="634"/>
      <c r="F5" s="634"/>
      <c r="G5" s="634"/>
      <c r="H5" s="634"/>
      <c r="I5" s="634"/>
      <c r="J5" s="634"/>
      <c r="K5" s="634"/>
      <c r="L5" s="634"/>
      <c r="M5" s="634"/>
      <c r="N5" s="634"/>
      <c r="O5" s="634"/>
      <c r="P5" s="634"/>
      <c r="Q5" s="634"/>
      <c r="R5" s="745"/>
      <c r="S5" s="492"/>
      <c r="T5" s="522"/>
      <c r="U5" s="522"/>
      <c r="V5" s="522"/>
      <c r="W5" s="522"/>
      <c r="X5" s="522"/>
    </row>
    <row r="6" spans="1:25" ht="13.5" customHeight="1">
      <c r="A6" s="492"/>
      <c r="B6" s="502"/>
      <c r="C6" s="1510"/>
      <c r="D6" s="1510"/>
      <c r="E6" s="1509" t="s">
        <v>605</v>
      </c>
      <c r="F6" s="1509"/>
      <c r="G6" s="1509"/>
      <c r="H6" s="1509"/>
      <c r="I6" s="1509"/>
      <c r="J6" s="1509"/>
      <c r="K6" s="1509"/>
      <c r="L6" s="1509"/>
      <c r="M6" s="1509"/>
      <c r="N6" s="1509" t="s">
        <v>606</v>
      </c>
      <c r="O6" s="1509"/>
      <c r="P6" s="1509"/>
      <c r="Q6" s="1509"/>
      <c r="R6" s="745"/>
      <c r="S6" s="492"/>
      <c r="T6" s="522"/>
      <c r="U6" s="522"/>
      <c r="V6" s="522"/>
      <c r="W6" s="522"/>
      <c r="X6" s="522"/>
    </row>
    <row r="7" spans="1:25">
      <c r="A7" s="492"/>
      <c r="B7" s="502"/>
      <c r="C7" s="507"/>
      <c r="D7" s="507"/>
      <c r="E7" s="864" t="s">
        <v>102</v>
      </c>
      <c r="F7" s="864" t="s">
        <v>101</v>
      </c>
      <c r="G7" s="864" t="s">
        <v>100</v>
      </c>
      <c r="H7" s="864" t="s">
        <v>99</v>
      </c>
      <c r="I7" s="864" t="s">
        <v>98</v>
      </c>
      <c r="J7" s="864" t="s">
        <v>97</v>
      </c>
      <c r="K7" s="864" t="s">
        <v>96</v>
      </c>
      <c r="L7" s="864" t="s">
        <v>95</v>
      </c>
      <c r="M7" s="864" t="s">
        <v>94</v>
      </c>
      <c r="N7" s="864" t="s">
        <v>93</v>
      </c>
      <c r="O7" s="864" t="s">
        <v>104</v>
      </c>
      <c r="P7" s="864" t="s">
        <v>103</v>
      </c>
      <c r="Q7" s="864" t="s">
        <v>102</v>
      </c>
      <c r="R7" s="503"/>
      <c r="S7" s="492"/>
      <c r="T7" s="522"/>
      <c r="U7" s="522"/>
      <c r="V7" s="1052"/>
      <c r="W7" s="522"/>
      <c r="X7" s="522"/>
    </row>
    <row r="8" spans="1:25" s="752" customFormat="1" ht="22.5" customHeight="1">
      <c r="A8" s="749"/>
      <c r="B8" s="750"/>
      <c r="C8" s="1505" t="s">
        <v>68</v>
      </c>
      <c r="D8" s="1505"/>
      <c r="E8" s="488">
        <v>901441</v>
      </c>
      <c r="F8" s="489">
        <v>887666</v>
      </c>
      <c r="G8" s="489">
        <v>881277</v>
      </c>
      <c r="H8" s="489">
        <v>879225</v>
      </c>
      <c r="I8" s="489">
        <v>879113</v>
      </c>
      <c r="J8" s="489">
        <v>892403</v>
      </c>
      <c r="K8" s="489">
        <v>905954</v>
      </c>
      <c r="L8" s="489">
        <v>917096</v>
      </c>
      <c r="M8" s="489">
        <v>917021</v>
      </c>
      <c r="N8" s="489">
        <v>933352</v>
      </c>
      <c r="O8" s="489">
        <v>938826</v>
      </c>
      <c r="P8" s="489">
        <v>936857</v>
      </c>
      <c r="Q8" s="489">
        <v>924330</v>
      </c>
      <c r="R8" s="751"/>
      <c r="S8" s="749"/>
      <c r="T8" s="522"/>
      <c r="U8" s="522"/>
      <c r="V8" s="1053"/>
      <c r="W8" s="522"/>
      <c r="X8" s="522"/>
      <c r="Y8" s="497"/>
    </row>
    <row r="9" spans="1:25" s="506" customFormat="1" ht="18.75" customHeight="1">
      <c r="A9" s="504"/>
      <c r="B9" s="505"/>
      <c r="C9" s="511"/>
      <c r="D9" s="553" t="s">
        <v>382</v>
      </c>
      <c r="E9" s="554">
        <v>728512</v>
      </c>
      <c r="F9" s="555">
        <v>703205</v>
      </c>
      <c r="G9" s="555">
        <v>689933</v>
      </c>
      <c r="H9" s="555">
        <v>688099</v>
      </c>
      <c r="I9" s="555">
        <v>695065</v>
      </c>
      <c r="J9" s="555">
        <v>697296</v>
      </c>
      <c r="K9" s="555">
        <v>694904</v>
      </c>
      <c r="L9" s="555">
        <v>692019</v>
      </c>
      <c r="M9" s="555">
        <v>690535</v>
      </c>
      <c r="N9" s="555">
        <v>705327</v>
      </c>
      <c r="O9" s="555">
        <v>700954</v>
      </c>
      <c r="P9" s="555">
        <v>689825</v>
      </c>
      <c r="Q9" s="555">
        <v>668023</v>
      </c>
      <c r="R9" s="535"/>
      <c r="S9" s="504"/>
      <c r="T9" s="890"/>
      <c r="U9" s="1054"/>
      <c r="V9" s="1053"/>
      <c r="W9" s="890"/>
      <c r="X9" s="890"/>
    </row>
    <row r="10" spans="1:25" s="506" customFormat="1" ht="18.75" customHeight="1">
      <c r="A10" s="504"/>
      <c r="B10" s="505"/>
      <c r="C10" s="511"/>
      <c r="D10" s="553" t="s">
        <v>238</v>
      </c>
      <c r="E10" s="554">
        <v>57560</v>
      </c>
      <c r="F10" s="555">
        <v>57815</v>
      </c>
      <c r="G10" s="555">
        <v>58639</v>
      </c>
      <c r="H10" s="555">
        <v>57582</v>
      </c>
      <c r="I10" s="555">
        <v>58837</v>
      </c>
      <c r="J10" s="555">
        <v>61799</v>
      </c>
      <c r="K10" s="555">
        <v>62603</v>
      </c>
      <c r="L10" s="555">
        <v>64496</v>
      </c>
      <c r="M10" s="555">
        <v>63494</v>
      </c>
      <c r="N10" s="555">
        <v>62912</v>
      </c>
      <c r="O10" s="555">
        <v>63259</v>
      </c>
      <c r="P10" s="555">
        <v>65672</v>
      </c>
      <c r="Q10" s="555">
        <v>66475</v>
      </c>
      <c r="R10" s="535"/>
      <c r="S10" s="504"/>
      <c r="T10" s="890"/>
      <c r="U10" s="890"/>
      <c r="V10" s="1053"/>
      <c r="W10" s="890"/>
      <c r="X10" s="890"/>
    </row>
    <row r="11" spans="1:25" s="506" customFormat="1" ht="18.75" customHeight="1">
      <c r="A11" s="504"/>
      <c r="B11" s="505"/>
      <c r="C11" s="511"/>
      <c r="D11" s="553" t="s">
        <v>239</v>
      </c>
      <c r="E11" s="554">
        <v>96743</v>
      </c>
      <c r="F11" s="555">
        <v>106983</v>
      </c>
      <c r="G11" s="555">
        <v>114809</v>
      </c>
      <c r="H11" s="555">
        <v>114305</v>
      </c>
      <c r="I11" s="555">
        <v>106537</v>
      </c>
      <c r="J11" s="555">
        <v>114918</v>
      </c>
      <c r="K11" s="555">
        <v>128533</v>
      </c>
      <c r="L11" s="555">
        <v>140877</v>
      </c>
      <c r="M11" s="555">
        <v>143853</v>
      </c>
      <c r="N11" s="555">
        <v>144445</v>
      </c>
      <c r="O11" s="555">
        <v>153553</v>
      </c>
      <c r="P11" s="555">
        <v>161371</v>
      </c>
      <c r="Q11" s="555">
        <v>169408</v>
      </c>
      <c r="R11" s="535"/>
      <c r="S11" s="504"/>
      <c r="T11" s="890"/>
      <c r="U11" s="890"/>
      <c r="V11" s="1053"/>
      <c r="W11" s="890"/>
      <c r="X11" s="890"/>
    </row>
    <row r="12" spans="1:25" s="506" customFormat="1" ht="22.5" customHeight="1">
      <c r="A12" s="504"/>
      <c r="B12" s="505"/>
      <c r="C12" s="511"/>
      <c r="D12" s="556" t="s">
        <v>383</v>
      </c>
      <c r="E12" s="554">
        <v>18626</v>
      </c>
      <c r="F12" s="555">
        <v>19663</v>
      </c>
      <c r="G12" s="555">
        <v>17896</v>
      </c>
      <c r="H12" s="555">
        <v>19239</v>
      </c>
      <c r="I12" s="555">
        <v>18674</v>
      </c>
      <c r="J12" s="555">
        <v>18390</v>
      </c>
      <c r="K12" s="555">
        <v>19914</v>
      </c>
      <c r="L12" s="555">
        <v>19704</v>
      </c>
      <c r="M12" s="555">
        <v>19139</v>
      </c>
      <c r="N12" s="555">
        <v>20668</v>
      </c>
      <c r="O12" s="555">
        <v>21060</v>
      </c>
      <c r="P12" s="555">
        <v>19989</v>
      </c>
      <c r="Q12" s="555">
        <v>20424</v>
      </c>
      <c r="R12" s="535"/>
      <c r="S12" s="504"/>
      <c r="T12" s="890"/>
      <c r="U12" s="890"/>
      <c r="V12" s="1053"/>
      <c r="W12" s="890"/>
      <c r="X12" s="890"/>
    </row>
    <row r="13" spans="1:25" ht="15.75" customHeight="1" thickBot="1">
      <c r="A13" s="492"/>
      <c r="B13" s="502"/>
      <c r="C13" s="507"/>
      <c r="D13" s="507"/>
      <c r="E13" s="690"/>
      <c r="F13" s="690"/>
      <c r="G13" s="690"/>
      <c r="H13" s="690"/>
      <c r="I13" s="690"/>
      <c r="J13" s="690"/>
      <c r="K13" s="690"/>
      <c r="L13" s="690"/>
      <c r="M13" s="690"/>
      <c r="N13" s="690"/>
      <c r="O13" s="690"/>
      <c r="P13" s="690"/>
      <c r="Q13" s="568"/>
      <c r="R13" s="503"/>
      <c r="S13" s="492"/>
      <c r="T13" s="522"/>
      <c r="U13" s="522"/>
      <c r="V13" s="1053"/>
      <c r="W13" s="522"/>
      <c r="X13" s="522"/>
    </row>
    <row r="14" spans="1:25" ht="13.5" customHeight="1" thickBot="1">
      <c r="A14" s="492"/>
      <c r="B14" s="502"/>
      <c r="C14" s="746" t="s">
        <v>25</v>
      </c>
      <c r="D14" s="747"/>
      <c r="E14" s="747"/>
      <c r="F14" s="747"/>
      <c r="G14" s="747"/>
      <c r="H14" s="747"/>
      <c r="I14" s="747"/>
      <c r="J14" s="747"/>
      <c r="K14" s="747"/>
      <c r="L14" s="747"/>
      <c r="M14" s="747"/>
      <c r="N14" s="747"/>
      <c r="O14" s="747"/>
      <c r="P14" s="747"/>
      <c r="Q14" s="748"/>
      <c r="R14" s="503"/>
      <c r="S14" s="492"/>
      <c r="T14" s="522"/>
      <c r="U14" s="522"/>
      <c r="V14" s="1053"/>
      <c r="W14" s="522"/>
      <c r="X14" s="522"/>
    </row>
    <row r="15" spans="1:25" ht="9.75" customHeight="1">
      <c r="A15" s="492"/>
      <c r="B15" s="502"/>
      <c r="C15" s="1510" t="s">
        <v>78</v>
      </c>
      <c r="D15" s="1510"/>
      <c r="E15" s="510"/>
      <c r="F15" s="510"/>
      <c r="G15" s="510"/>
      <c r="H15" s="510"/>
      <c r="I15" s="510"/>
      <c r="J15" s="510"/>
      <c r="K15" s="510"/>
      <c r="L15" s="510"/>
      <c r="M15" s="510"/>
      <c r="N15" s="510"/>
      <c r="O15" s="510"/>
      <c r="P15" s="510"/>
      <c r="Q15" s="611"/>
      <c r="R15" s="503"/>
      <c r="S15" s="492"/>
      <c r="T15" s="522"/>
      <c r="U15" s="522"/>
      <c r="V15" s="1053"/>
      <c r="W15" s="522"/>
      <c r="X15" s="522"/>
    </row>
    <row r="16" spans="1:25" s="752" customFormat="1" ht="22.5" customHeight="1">
      <c r="A16" s="749"/>
      <c r="B16" s="750"/>
      <c r="C16" s="1505" t="s">
        <v>68</v>
      </c>
      <c r="D16" s="1505"/>
      <c r="E16" s="488">
        <f t="shared" ref="E16:P16" si="0">+E9</f>
        <v>728512</v>
      </c>
      <c r="F16" s="489">
        <f t="shared" si="0"/>
        <v>703205</v>
      </c>
      <c r="G16" s="489">
        <f t="shared" si="0"/>
        <v>689933</v>
      </c>
      <c r="H16" s="489">
        <f t="shared" si="0"/>
        <v>688099</v>
      </c>
      <c r="I16" s="489">
        <f t="shared" si="0"/>
        <v>695065</v>
      </c>
      <c r="J16" s="489">
        <f t="shared" si="0"/>
        <v>697296</v>
      </c>
      <c r="K16" s="489">
        <f t="shared" si="0"/>
        <v>694904</v>
      </c>
      <c r="L16" s="489">
        <f t="shared" si="0"/>
        <v>692019</v>
      </c>
      <c r="M16" s="489">
        <f t="shared" si="0"/>
        <v>690535</v>
      </c>
      <c r="N16" s="489">
        <f t="shared" si="0"/>
        <v>705327</v>
      </c>
      <c r="O16" s="489">
        <f t="shared" si="0"/>
        <v>700954</v>
      </c>
      <c r="P16" s="489">
        <f t="shared" si="0"/>
        <v>689825</v>
      </c>
      <c r="Q16" s="489">
        <f>+Q9</f>
        <v>668023</v>
      </c>
      <c r="R16" s="751"/>
      <c r="S16" s="749"/>
      <c r="T16" s="1055"/>
      <c r="U16" s="1109"/>
      <c r="V16" s="1053"/>
      <c r="W16" s="1055"/>
      <c r="X16" s="1055"/>
    </row>
    <row r="17" spans="1:24" ht="22.5" customHeight="1">
      <c r="A17" s="492"/>
      <c r="B17" s="502"/>
      <c r="C17" s="689"/>
      <c r="D17" s="560" t="s">
        <v>72</v>
      </c>
      <c r="E17" s="185">
        <v>363004</v>
      </c>
      <c r="F17" s="201">
        <v>350179</v>
      </c>
      <c r="G17" s="201">
        <v>339867</v>
      </c>
      <c r="H17" s="201">
        <v>335718</v>
      </c>
      <c r="I17" s="201">
        <v>334776</v>
      </c>
      <c r="J17" s="201">
        <v>334727</v>
      </c>
      <c r="K17" s="201">
        <v>335839</v>
      </c>
      <c r="L17" s="201">
        <v>336599</v>
      </c>
      <c r="M17" s="201">
        <v>337688</v>
      </c>
      <c r="N17" s="201">
        <v>345764</v>
      </c>
      <c r="O17" s="201">
        <v>345319</v>
      </c>
      <c r="P17" s="201">
        <v>339137</v>
      </c>
      <c r="Q17" s="201">
        <v>328201</v>
      </c>
      <c r="R17" s="503"/>
      <c r="S17" s="492"/>
      <c r="T17" s="522"/>
      <c r="U17" s="522"/>
      <c r="V17" s="1053"/>
      <c r="W17" s="522"/>
      <c r="X17" s="522"/>
    </row>
    <row r="18" spans="1:24" ht="15.75" customHeight="1">
      <c r="A18" s="492"/>
      <c r="B18" s="502"/>
      <c r="C18" s="689"/>
      <c r="D18" s="560" t="s">
        <v>71</v>
      </c>
      <c r="E18" s="185">
        <v>365508</v>
      </c>
      <c r="F18" s="201">
        <v>353026</v>
      </c>
      <c r="G18" s="201">
        <v>350066</v>
      </c>
      <c r="H18" s="201">
        <v>352381</v>
      </c>
      <c r="I18" s="201">
        <v>360289</v>
      </c>
      <c r="J18" s="201">
        <v>362569</v>
      </c>
      <c r="K18" s="201">
        <v>359065</v>
      </c>
      <c r="L18" s="201">
        <v>355420</v>
      </c>
      <c r="M18" s="201">
        <v>352847</v>
      </c>
      <c r="N18" s="201">
        <v>359563</v>
      </c>
      <c r="O18" s="201">
        <v>355635</v>
      </c>
      <c r="P18" s="201">
        <v>350688</v>
      </c>
      <c r="Q18" s="201">
        <v>339822</v>
      </c>
      <c r="R18" s="503"/>
      <c r="S18" s="492"/>
      <c r="T18" s="522"/>
      <c r="U18" s="522"/>
      <c r="V18" s="1053"/>
      <c r="W18" s="522"/>
      <c r="X18" s="522"/>
    </row>
    <row r="19" spans="1:24" ht="22.5" customHeight="1">
      <c r="A19" s="492"/>
      <c r="B19" s="502"/>
      <c r="C19" s="689"/>
      <c r="D19" s="560" t="s">
        <v>240</v>
      </c>
      <c r="E19" s="185">
        <v>89086</v>
      </c>
      <c r="F19" s="201">
        <v>84900</v>
      </c>
      <c r="G19" s="201">
        <v>81631</v>
      </c>
      <c r="H19" s="201">
        <v>82494</v>
      </c>
      <c r="I19" s="201">
        <v>84479</v>
      </c>
      <c r="J19" s="201">
        <v>89384</v>
      </c>
      <c r="K19" s="201">
        <v>92577</v>
      </c>
      <c r="L19" s="201">
        <v>93427</v>
      </c>
      <c r="M19" s="201">
        <v>89496</v>
      </c>
      <c r="N19" s="201">
        <v>93606</v>
      </c>
      <c r="O19" s="201">
        <v>93306</v>
      </c>
      <c r="P19" s="201">
        <v>90952</v>
      </c>
      <c r="Q19" s="201">
        <v>84363</v>
      </c>
      <c r="R19" s="503"/>
      <c r="S19" s="492"/>
      <c r="T19" s="522"/>
      <c r="U19" s="522"/>
      <c r="V19" s="1053"/>
      <c r="W19" s="522"/>
      <c r="X19" s="522"/>
    </row>
    <row r="20" spans="1:24" ht="15.75" customHeight="1">
      <c r="A20" s="492"/>
      <c r="B20" s="502"/>
      <c r="C20" s="689"/>
      <c r="D20" s="560" t="s">
        <v>241</v>
      </c>
      <c r="E20" s="185">
        <v>639426</v>
      </c>
      <c r="F20" s="201">
        <v>618305</v>
      </c>
      <c r="G20" s="201">
        <v>608302</v>
      </c>
      <c r="H20" s="201">
        <v>605605</v>
      </c>
      <c r="I20" s="201">
        <v>610586</v>
      </c>
      <c r="J20" s="201">
        <v>607912</v>
      </c>
      <c r="K20" s="201">
        <v>602327</v>
      </c>
      <c r="L20" s="201">
        <v>598592</v>
      </c>
      <c r="M20" s="201">
        <v>601039</v>
      </c>
      <c r="N20" s="201">
        <v>611721</v>
      </c>
      <c r="O20" s="201">
        <v>607648</v>
      </c>
      <c r="P20" s="201">
        <v>598873</v>
      </c>
      <c r="Q20" s="201">
        <v>583660</v>
      </c>
      <c r="R20" s="503"/>
      <c r="S20" s="492"/>
      <c r="T20" s="522"/>
      <c r="U20" s="522"/>
      <c r="V20" s="1053"/>
      <c r="W20" s="522"/>
      <c r="X20" s="522"/>
    </row>
    <row r="21" spans="1:24" ht="22.5" customHeight="1">
      <c r="A21" s="492"/>
      <c r="B21" s="502"/>
      <c r="C21" s="689"/>
      <c r="D21" s="560" t="s">
        <v>229</v>
      </c>
      <c r="E21" s="185">
        <v>60631</v>
      </c>
      <c r="F21" s="201">
        <v>58386</v>
      </c>
      <c r="G21" s="201">
        <v>57065</v>
      </c>
      <c r="H21" s="201">
        <v>58722</v>
      </c>
      <c r="I21" s="201">
        <v>61977</v>
      </c>
      <c r="J21" s="201">
        <v>68499</v>
      </c>
      <c r="K21" s="201">
        <v>72153</v>
      </c>
      <c r="L21" s="201">
        <v>73203</v>
      </c>
      <c r="M21" s="201">
        <v>70693</v>
      </c>
      <c r="N21" s="201">
        <v>73676</v>
      </c>
      <c r="O21" s="201">
        <v>73556</v>
      </c>
      <c r="P21" s="201">
        <v>73233</v>
      </c>
      <c r="Q21" s="201">
        <v>69402</v>
      </c>
      <c r="R21" s="503"/>
      <c r="S21" s="492"/>
      <c r="T21" s="522"/>
      <c r="U21" s="522"/>
      <c r="V21" s="1053"/>
      <c r="W21" s="522"/>
      <c r="X21" s="522"/>
    </row>
    <row r="22" spans="1:24" ht="15.75" customHeight="1">
      <c r="A22" s="492"/>
      <c r="B22" s="502"/>
      <c r="C22" s="689"/>
      <c r="D22" s="560" t="s">
        <v>242</v>
      </c>
      <c r="E22" s="185">
        <v>667881</v>
      </c>
      <c r="F22" s="201">
        <v>644819</v>
      </c>
      <c r="G22" s="201">
        <v>632868</v>
      </c>
      <c r="H22" s="201">
        <v>629377</v>
      </c>
      <c r="I22" s="201">
        <v>633088</v>
      </c>
      <c r="J22" s="201">
        <v>628797</v>
      </c>
      <c r="K22" s="201">
        <v>622751</v>
      </c>
      <c r="L22" s="201">
        <v>618816</v>
      </c>
      <c r="M22" s="201">
        <v>619842</v>
      </c>
      <c r="N22" s="201">
        <v>631651</v>
      </c>
      <c r="O22" s="201">
        <v>627398</v>
      </c>
      <c r="P22" s="201">
        <v>616592</v>
      </c>
      <c r="Q22" s="201">
        <v>598621</v>
      </c>
      <c r="R22" s="503"/>
      <c r="S22" s="492"/>
      <c r="T22" s="522"/>
      <c r="U22" s="1053"/>
      <c r="V22" s="1053"/>
      <c r="W22" s="522"/>
      <c r="X22" s="522"/>
    </row>
    <row r="23" spans="1:24" ht="15" customHeight="1">
      <c r="A23" s="492"/>
      <c r="B23" s="502"/>
      <c r="C23" s="560"/>
      <c r="D23" s="562" t="s">
        <v>386</v>
      </c>
      <c r="E23" s="185">
        <v>21353</v>
      </c>
      <c r="F23" s="201">
        <v>19768</v>
      </c>
      <c r="G23" s="201">
        <v>19463</v>
      </c>
      <c r="H23" s="201">
        <v>19749</v>
      </c>
      <c r="I23" s="201">
        <v>19824</v>
      </c>
      <c r="J23" s="201">
        <v>19262</v>
      </c>
      <c r="K23" s="201">
        <v>20430</v>
      </c>
      <c r="L23" s="201">
        <v>20841</v>
      </c>
      <c r="M23" s="201">
        <v>21040</v>
      </c>
      <c r="N23" s="201">
        <v>22215</v>
      </c>
      <c r="O23" s="201">
        <v>22723</v>
      </c>
      <c r="P23" s="201">
        <v>22145</v>
      </c>
      <c r="Q23" s="201">
        <v>20448</v>
      </c>
      <c r="R23" s="503"/>
      <c r="S23" s="492"/>
      <c r="T23" s="522"/>
      <c r="U23" s="522"/>
      <c r="V23" s="1053"/>
      <c r="W23" s="522"/>
      <c r="X23" s="522"/>
    </row>
    <row r="24" spans="1:24" ht="15" customHeight="1">
      <c r="A24" s="492"/>
      <c r="B24" s="502"/>
      <c r="C24" s="261"/>
      <c r="D24" s="127" t="s">
        <v>230</v>
      </c>
      <c r="E24" s="185">
        <v>226436</v>
      </c>
      <c r="F24" s="201">
        <v>218898</v>
      </c>
      <c r="G24" s="201">
        <v>212597</v>
      </c>
      <c r="H24" s="201">
        <v>207696</v>
      </c>
      <c r="I24" s="201">
        <v>206806</v>
      </c>
      <c r="J24" s="201">
        <v>203766</v>
      </c>
      <c r="K24" s="201">
        <v>200778</v>
      </c>
      <c r="L24" s="201">
        <v>197670</v>
      </c>
      <c r="M24" s="201">
        <v>198319</v>
      </c>
      <c r="N24" s="201">
        <v>201103</v>
      </c>
      <c r="O24" s="201">
        <v>199221</v>
      </c>
      <c r="P24" s="201">
        <v>195149</v>
      </c>
      <c r="Q24" s="201">
        <v>189969</v>
      </c>
      <c r="R24" s="503"/>
      <c r="S24" s="492"/>
      <c r="T24" s="522"/>
      <c r="U24" s="522"/>
      <c r="V24" s="1053"/>
      <c r="W24" s="522"/>
      <c r="X24" s="522"/>
    </row>
    <row r="25" spans="1:24" ht="15" customHeight="1">
      <c r="A25" s="492"/>
      <c r="B25" s="502"/>
      <c r="C25" s="261"/>
      <c r="D25" s="127" t="s">
        <v>179</v>
      </c>
      <c r="E25" s="185">
        <v>413790</v>
      </c>
      <c r="F25" s="201">
        <v>399578</v>
      </c>
      <c r="G25" s="201">
        <v>393610</v>
      </c>
      <c r="H25" s="201">
        <v>393518</v>
      </c>
      <c r="I25" s="201">
        <v>397920</v>
      </c>
      <c r="J25" s="201">
        <v>398344</v>
      </c>
      <c r="K25" s="201">
        <v>395098</v>
      </c>
      <c r="L25" s="201">
        <v>394375</v>
      </c>
      <c r="M25" s="201">
        <v>394859</v>
      </c>
      <c r="N25" s="201">
        <v>402892</v>
      </c>
      <c r="O25" s="201">
        <v>400277</v>
      </c>
      <c r="P25" s="201">
        <v>394502</v>
      </c>
      <c r="Q25" s="201">
        <v>383896</v>
      </c>
      <c r="R25" s="503"/>
      <c r="S25" s="492"/>
      <c r="T25" s="522"/>
      <c r="U25" s="522"/>
      <c r="V25" s="1053"/>
      <c r="W25" s="522"/>
      <c r="X25" s="522"/>
    </row>
    <row r="26" spans="1:24" ht="15" customHeight="1">
      <c r="A26" s="492"/>
      <c r="B26" s="502"/>
      <c r="C26" s="261"/>
      <c r="D26" s="127" t="s">
        <v>231</v>
      </c>
      <c r="E26" s="185">
        <v>6302</v>
      </c>
      <c r="F26" s="201">
        <v>6575</v>
      </c>
      <c r="G26" s="201">
        <v>7198</v>
      </c>
      <c r="H26" s="201">
        <v>8414</v>
      </c>
      <c r="I26" s="201">
        <v>8538</v>
      </c>
      <c r="J26" s="201">
        <v>7425</v>
      </c>
      <c r="K26" s="201">
        <v>6445</v>
      </c>
      <c r="L26" s="201">
        <v>5930</v>
      </c>
      <c r="M26" s="201">
        <v>5624</v>
      </c>
      <c r="N26" s="201">
        <v>5441</v>
      </c>
      <c r="O26" s="201">
        <v>5177</v>
      </c>
      <c r="P26" s="201">
        <v>4796</v>
      </c>
      <c r="Q26" s="201">
        <v>4308</v>
      </c>
      <c r="R26" s="503"/>
      <c r="S26" s="492"/>
      <c r="T26" s="522"/>
      <c r="U26" s="522"/>
      <c r="V26" s="1053"/>
      <c r="W26" s="522"/>
      <c r="X26" s="522"/>
    </row>
    <row r="27" spans="1:24" ht="22.5" customHeight="1">
      <c r="A27" s="492"/>
      <c r="B27" s="502"/>
      <c r="C27" s="689"/>
      <c r="D27" s="560" t="s">
        <v>243</v>
      </c>
      <c r="E27" s="185">
        <v>408971</v>
      </c>
      <c r="F27" s="201">
        <v>387454</v>
      </c>
      <c r="G27" s="201">
        <v>375976</v>
      </c>
      <c r="H27" s="201">
        <v>370539</v>
      </c>
      <c r="I27" s="201">
        <v>374034</v>
      </c>
      <c r="J27" s="201">
        <v>370500</v>
      </c>
      <c r="K27" s="201">
        <v>371811</v>
      </c>
      <c r="L27" s="201">
        <v>370108</v>
      </c>
      <c r="M27" s="201">
        <v>367550</v>
      </c>
      <c r="N27" s="201">
        <v>375382</v>
      </c>
      <c r="O27" s="201">
        <v>370054</v>
      </c>
      <c r="P27" s="201">
        <v>356650</v>
      </c>
      <c r="Q27" s="201">
        <v>340315</v>
      </c>
      <c r="R27" s="503"/>
      <c r="S27" s="492"/>
      <c r="T27" s="522"/>
      <c r="U27" s="1109"/>
      <c r="V27" s="1053"/>
      <c r="W27" s="522"/>
      <c r="X27" s="522"/>
    </row>
    <row r="28" spans="1:24" ht="15.75" customHeight="1">
      <c r="A28" s="492"/>
      <c r="B28" s="502"/>
      <c r="C28" s="689"/>
      <c r="D28" s="560" t="s">
        <v>244</v>
      </c>
      <c r="E28" s="185">
        <v>319541</v>
      </c>
      <c r="F28" s="201">
        <v>315751</v>
      </c>
      <c r="G28" s="201">
        <v>313957</v>
      </c>
      <c r="H28" s="201">
        <v>317560</v>
      </c>
      <c r="I28" s="201">
        <v>321031</v>
      </c>
      <c r="J28" s="201">
        <v>326796</v>
      </c>
      <c r="K28" s="201">
        <v>323093</v>
      </c>
      <c r="L28" s="201">
        <v>321911</v>
      </c>
      <c r="M28" s="201">
        <v>322985</v>
      </c>
      <c r="N28" s="201">
        <v>329945</v>
      </c>
      <c r="O28" s="201">
        <v>330900</v>
      </c>
      <c r="P28" s="201">
        <v>333175</v>
      </c>
      <c r="Q28" s="201">
        <v>327708</v>
      </c>
      <c r="R28" s="503"/>
      <c r="S28" s="492"/>
      <c r="T28" s="522"/>
      <c r="U28" s="1109"/>
      <c r="V28" s="1053"/>
      <c r="W28" s="522"/>
      <c r="X28" s="522"/>
    </row>
    <row r="29" spans="1:24" ht="22.5" customHeight="1">
      <c r="A29" s="492"/>
      <c r="B29" s="502"/>
      <c r="C29" s="689"/>
      <c r="D29" s="560" t="s">
        <v>245</v>
      </c>
      <c r="E29" s="185">
        <v>39179</v>
      </c>
      <c r="F29" s="201">
        <v>37719</v>
      </c>
      <c r="G29" s="201">
        <v>37287</v>
      </c>
      <c r="H29" s="201">
        <v>36501</v>
      </c>
      <c r="I29" s="201">
        <v>36301</v>
      </c>
      <c r="J29" s="201">
        <v>36214</v>
      </c>
      <c r="K29" s="201">
        <v>36929</v>
      </c>
      <c r="L29" s="201">
        <v>37361</v>
      </c>
      <c r="M29" s="201">
        <v>37808</v>
      </c>
      <c r="N29" s="201">
        <v>38278</v>
      </c>
      <c r="O29" s="201">
        <v>38628</v>
      </c>
      <c r="P29" s="201">
        <v>38314</v>
      </c>
      <c r="Q29" s="201">
        <v>37900</v>
      </c>
      <c r="R29" s="503"/>
      <c r="S29" s="492"/>
      <c r="T29" s="522"/>
      <c r="U29" s="522"/>
      <c r="V29" s="1053"/>
      <c r="W29" s="522"/>
      <c r="X29" s="522"/>
    </row>
    <row r="30" spans="1:24" ht="15.75" customHeight="1">
      <c r="A30" s="492"/>
      <c r="B30" s="502"/>
      <c r="C30" s="689"/>
      <c r="D30" s="560" t="s">
        <v>246</v>
      </c>
      <c r="E30" s="185">
        <v>159971</v>
      </c>
      <c r="F30" s="201">
        <v>155002</v>
      </c>
      <c r="G30" s="201">
        <v>152384</v>
      </c>
      <c r="H30" s="201">
        <v>150036</v>
      </c>
      <c r="I30" s="201">
        <v>149328</v>
      </c>
      <c r="J30" s="201">
        <v>147209</v>
      </c>
      <c r="K30" s="201">
        <v>147560</v>
      </c>
      <c r="L30" s="201">
        <v>147633</v>
      </c>
      <c r="M30" s="201">
        <v>148513</v>
      </c>
      <c r="N30" s="201">
        <v>149875</v>
      </c>
      <c r="O30" s="201">
        <v>149842</v>
      </c>
      <c r="P30" s="201">
        <v>148709</v>
      </c>
      <c r="Q30" s="201">
        <v>146390</v>
      </c>
      <c r="R30" s="503"/>
      <c r="S30" s="492"/>
      <c r="T30" s="522"/>
      <c r="U30" s="522"/>
      <c r="V30" s="1053"/>
      <c r="W30" s="522"/>
      <c r="X30" s="522"/>
    </row>
    <row r="31" spans="1:24" ht="15.75" customHeight="1">
      <c r="A31" s="492"/>
      <c r="B31" s="502"/>
      <c r="C31" s="689"/>
      <c r="D31" s="560" t="s">
        <v>247</v>
      </c>
      <c r="E31" s="185">
        <v>121335</v>
      </c>
      <c r="F31" s="201">
        <v>117324</v>
      </c>
      <c r="G31" s="201">
        <v>113612</v>
      </c>
      <c r="H31" s="201">
        <v>111622</v>
      </c>
      <c r="I31" s="201">
        <v>111559</v>
      </c>
      <c r="J31" s="201">
        <v>110291</v>
      </c>
      <c r="K31" s="201">
        <v>110773</v>
      </c>
      <c r="L31" s="201">
        <v>110868</v>
      </c>
      <c r="M31" s="201">
        <v>111415</v>
      </c>
      <c r="N31" s="201">
        <v>113704</v>
      </c>
      <c r="O31" s="201">
        <v>113845</v>
      </c>
      <c r="P31" s="201">
        <v>112353</v>
      </c>
      <c r="Q31" s="201">
        <v>109313</v>
      </c>
      <c r="R31" s="503"/>
      <c r="S31" s="492"/>
      <c r="T31" s="522"/>
      <c r="U31" s="522"/>
      <c r="V31" s="1053"/>
      <c r="W31" s="522"/>
      <c r="X31" s="522"/>
    </row>
    <row r="32" spans="1:24" ht="15.75" customHeight="1">
      <c r="A32" s="492"/>
      <c r="B32" s="502"/>
      <c r="C32" s="689"/>
      <c r="D32" s="560" t="s">
        <v>248</v>
      </c>
      <c r="E32" s="185">
        <v>151261</v>
      </c>
      <c r="F32" s="201">
        <v>145755</v>
      </c>
      <c r="G32" s="201">
        <v>142763</v>
      </c>
      <c r="H32" s="201">
        <v>140135</v>
      </c>
      <c r="I32" s="201">
        <v>139749</v>
      </c>
      <c r="J32" s="201">
        <v>138417</v>
      </c>
      <c r="K32" s="201">
        <v>138120</v>
      </c>
      <c r="L32" s="201">
        <v>137273</v>
      </c>
      <c r="M32" s="201">
        <v>138036</v>
      </c>
      <c r="N32" s="201">
        <v>142122</v>
      </c>
      <c r="O32" s="201">
        <v>142212</v>
      </c>
      <c r="P32" s="201">
        <v>140080</v>
      </c>
      <c r="Q32" s="201">
        <v>135233</v>
      </c>
      <c r="R32" s="503"/>
      <c r="S32" s="492"/>
      <c r="T32" s="522"/>
      <c r="U32" s="522"/>
      <c r="V32" s="1053"/>
      <c r="W32" s="522"/>
      <c r="X32" s="522"/>
    </row>
    <row r="33" spans="1:24" ht="15.75" customHeight="1">
      <c r="A33" s="492"/>
      <c r="B33" s="502"/>
      <c r="C33" s="689"/>
      <c r="D33" s="560" t="s">
        <v>249</v>
      </c>
      <c r="E33" s="185">
        <v>168808</v>
      </c>
      <c r="F33" s="201">
        <v>162314</v>
      </c>
      <c r="G33" s="201">
        <v>158299</v>
      </c>
      <c r="H33" s="201">
        <v>158159</v>
      </c>
      <c r="I33" s="201">
        <v>160014</v>
      </c>
      <c r="J33" s="201">
        <v>161715</v>
      </c>
      <c r="K33" s="201">
        <v>162583</v>
      </c>
      <c r="L33" s="201">
        <v>163235</v>
      </c>
      <c r="M33" s="201">
        <v>161354</v>
      </c>
      <c r="N33" s="201">
        <v>166692</v>
      </c>
      <c r="O33" s="201">
        <v>165206</v>
      </c>
      <c r="P33" s="201">
        <v>161136</v>
      </c>
      <c r="Q33" s="201">
        <v>154400</v>
      </c>
      <c r="R33" s="503"/>
      <c r="S33" s="492"/>
      <c r="T33" s="522"/>
      <c r="U33" s="522"/>
      <c r="V33" s="1053"/>
      <c r="W33" s="522"/>
      <c r="X33" s="522"/>
    </row>
    <row r="34" spans="1:24" ht="15.75" customHeight="1">
      <c r="A34" s="492"/>
      <c r="B34" s="502"/>
      <c r="C34" s="689"/>
      <c r="D34" s="560" t="s">
        <v>250</v>
      </c>
      <c r="E34" s="185">
        <v>87958</v>
      </c>
      <c r="F34" s="201">
        <v>85091</v>
      </c>
      <c r="G34" s="201">
        <v>85588</v>
      </c>
      <c r="H34" s="201">
        <v>91646</v>
      </c>
      <c r="I34" s="201">
        <v>98114</v>
      </c>
      <c r="J34" s="201">
        <v>103450</v>
      </c>
      <c r="K34" s="201">
        <v>98939</v>
      </c>
      <c r="L34" s="201">
        <v>95649</v>
      </c>
      <c r="M34" s="201">
        <v>93409</v>
      </c>
      <c r="N34" s="201">
        <v>94656</v>
      </c>
      <c r="O34" s="201">
        <v>91221</v>
      </c>
      <c r="P34" s="201">
        <v>89233</v>
      </c>
      <c r="Q34" s="201">
        <v>84787</v>
      </c>
      <c r="R34" s="503"/>
      <c r="S34" s="492"/>
      <c r="T34" s="522"/>
      <c r="U34" s="522"/>
      <c r="V34" s="1056"/>
      <c r="W34" s="522"/>
      <c r="X34" s="522"/>
    </row>
    <row r="35" spans="1:24" ht="22.5" customHeight="1">
      <c r="A35" s="492"/>
      <c r="B35" s="502"/>
      <c r="C35" s="689"/>
      <c r="D35" s="560" t="s">
        <v>202</v>
      </c>
      <c r="E35" s="185">
        <v>299298</v>
      </c>
      <c r="F35" s="201">
        <v>291614</v>
      </c>
      <c r="G35" s="201">
        <v>287359</v>
      </c>
      <c r="H35" s="201">
        <v>289905</v>
      </c>
      <c r="I35" s="201">
        <v>297798</v>
      </c>
      <c r="J35" s="201">
        <v>300595</v>
      </c>
      <c r="K35" s="201">
        <v>297842</v>
      </c>
      <c r="L35" s="201">
        <v>293374</v>
      </c>
      <c r="M35" s="201">
        <v>291621</v>
      </c>
      <c r="N35" s="201">
        <v>296816</v>
      </c>
      <c r="O35" s="201">
        <v>294590</v>
      </c>
      <c r="P35" s="201">
        <v>290314</v>
      </c>
      <c r="Q35" s="201">
        <v>284715</v>
      </c>
      <c r="R35" s="503"/>
      <c r="S35" s="492"/>
      <c r="T35" s="522"/>
      <c r="U35" s="522"/>
      <c r="V35" s="1053"/>
      <c r="W35" s="522"/>
      <c r="X35" s="522"/>
    </row>
    <row r="36" spans="1:24" ht="15.75" customHeight="1">
      <c r="A36" s="492"/>
      <c r="B36" s="502"/>
      <c r="C36" s="689"/>
      <c r="D36" s="560" t="s">
        <v>203</v>
      </c>
      <c r="E36" s="185">
        <v>135547</v>
      </c>
      <c r="F36" s="201">
        <v>130266</v>
      </c>
      <c r="G36" s="201">
        <v>127868</v>
      </c>
      <c r="H36" s="201">
        <v>127986</v>
      </c>
      <c r="I36" s="201">
        <v>128875</v>
      </c>
      <c r="J36" s="201">
        <v>127063</v>
      </c>
      <c r="K36" s="201">
        <v>125151</v>
      </c>
      <c r="L36" s="201">
        <v>123137</v>
      </c>
      <c r="M36" s="201">
        <v>125670</v>
      </c>
      <c r="N36" s="201">
        <v>128966</v>
      </c>
      <c r="O36" s="201">
        <v>126070</v>
      </c>
      <c r="P36" s="201">
        <v>123282</v>
      </c>
      <c r="Q36" s="201">
        <v>117651</v>
      </c>
      <c r="R36" s="503"/>
      <c r="S36" s="492"/>
      <c r="T36" s="522"/>
      <c r="U36" s="522"/>
      <c r="V36" s="1053"/>
      <c r="W36" s="522"/>
      <c r="X36" s="522"/>
    </row>
    <row r="37" spans="1:24" ht="15.75" customHeight="1">
      <c r="A37" s="492"/>
      <c r="B37" s="502"/>
      <c r="C37" s="689"/>
      <c r="D37" s="560" t="s">
        <v>59</v>
      </c>
      <c r="E37" s="185">
        <v>172784</v>
      </c>
      <c r="F37" s="201">
        <v>167778</v>
      </c>
      <c r="G37" s="201">
        <v>165562</v>
      </c>
      <c r="H37" s="201">
        <v>164135</v>
      </c>
      <c r="I37" s="201">
        <v>164471</v>
      </c>
      <c r="J37" s="201">
        <v>164477</v>
      </c>
      <c r="K37" s="201">
        <v>162592</v>
      </c>
      <c r="L37" s="201">
        <v>161411</v>
      </c>
      <c r="M37" s="201">
        <v>161231</v>
      </c>
      <c r="N37" s="201">
        <v>165182</v>
      </c>
      <c r="O37" s="201">
        <v>165230</v>
      </c>
      <c r="P37" s="201">
        <v>164512</v>
      </c>
      <c r="Q37" s="201">
        <v>159711</v>
      </c>
      <c r="R37" s="503"/>
      <c r="S37" s="492"/>
      <c r="T37" s="522"/>
      <c r="U37" s="522"/>
      <c r="V37" s="1053"/>
      <c r="W37" s="522"/>
      <c r="X37" s="522"/>
    </row>
    <row r="38" spans="1:24" ht="15.75" customHeight="1">
      <c r="A38" s="492"/>
      <c r="B38" s="502"/>
      <c r="C38" s="689"/>
      <c r="D38" s="560" t="s">
        <v>205</v>
      </c>
      <c r="E38" s="185">
        <v>49473</v>
      </c>
      <c r="F38" s="201">
        <v>46652</v>
      </c>
      <c r="G38" s="201">
        <v>45336</v>
      </c>
      <c r="H38" s="201">
        <v>45647</v>
      </c>
      <c r="I38" s="201">
        <v>45174</v>
      </c>
      <c r="J38" s="201">
        <v>44422</v>
      </c>
      <c r="K38" s="201">
        <v>44990</v>
      </c>
      <c r="L38" s="201">
        <v>44605</v>
      </c>
      <c r="M38" s="201">
        <v>43604</v>
      </c>
      <c r="N38" s="201">
        <v>45066</v>
      </c>
      <c r="O38" s="201">
        <v>45399</v>
      </c>
      <c r="P38" s="201">
        <v>43224</v>
      </c>
      <c r="Q38" s="201">
        <v>41644</v>
      </c>
      <c r="R38" s="503"/>
      <c r="S38" s="492"/>
      <c r="V38" s="858"/>
    </row>
    <row r="39" spans="1:24" ht="15.75" customHeight="1">
      <c r="A39" s="492"/>
      <c r="B39" s="502"/>
      <c r="C39" s="689"/>
      <c r="D39" s="560" t="s">
        <v>206</v>
      </c>
      <c r="E39" s="185">
        <v>34026</v>
      </c>
      <c r="F39" s="201">
        <v>30135</v>
      </c>
      <c r="G39" s="201">
        <v>27842</v>
      </c>
      <c r="H39" s="201">
        <v>25928</v>
      </c>
      <c r="I39" s="201">
        <v>24657</v>
      </c>
      <c r="J39" s="201">
        <v>26255</v>
      </c>
      <c r="K39" s="201">
        <v>28546</v>
      </c>
      <c r="L39" s="201">
        <v>33566</v>
      </c>
      <c r="M39" s="201">
        <v>32443</v>
      </c>
      <c r="N39" s="201">
        <v>33638</v>
      </c>
      <c r="O39" s="201">
        <v>33424</v>
      </c>
      <c r="P39" s="201">
        <v>32169</v>
      </c>
      <c r="Q39" s="201">
        <v>28377</v>
      </c>
      <c r="R39" s="503"/>
      <c r="S39" s="492"/>
      <c r="V39" s="858"/>
    </row>
    <row r="40" spans="1:24" ht="15.75" customHeight="1">
      <c r="A40" s="492"/>
      <c r="B40" s="502"/>
      <c r="C40" s="689"/>
      <c r="D40" s="560" t="s">
        <v>141</v>
      </c>
      <c r="E40" s="185">
        <v>13029</v>
      </c>
      <c r="F40" s="201">
        <v>12782</v>
      </c>
      <c r="G40" s="201">
        <v>12621</v>
      </c>
      <c r="H40" s="201">
        <v>11836</v>
      </c>
      <c r="I40" s="201">
        <v>11640</v>
      </c>
      <c r="J40" s="201">
        <v>11923</v>
      </c>
      <c r="K40" s="201">
        <v>12935</v>
      </c>
      <c r="L40" s="201">
        <v>13126</v>
      </c>
      <c r="M40" s="201">
        <v>13208</v>
      </c>
      <c r="N40" s="201">
        <v>12823</v>
      </c>
      <c r="O40" s="201">
        <v>13104</v>
      </c>
      <c r="P40" s="201">
        <v>12877</v>
      </c>
      <c r="Q40" s="201">
        <v>12863</v>
      </c>
      <c r="R40" s="503"/>
      <c r="S40" s="492"/>
      <c r="V40" s="858"/>
    </row>
    <row r="41" spans="1:24" ht="15.75" customHeight="1">
      <c r="A41" s="492"/>
      <c r="B41" s="502"/>
      <c r="C41" s="689"/>
      <c r="D41" s="560" t="s">
        <v>142</v>
      </c>
      <c r="E41" s="185">
        <v>24355</v>
      </c>
      <c r="F41" s="201">
        <v>23978</v>
      </c>
      <c r="G41" s="201">
        <v>23345</v>
      </c>
      <c r="H41" s="201">
        <v>22662</v>
      </c>
      <c r="I41" s="201">
        <v>22450</v>
      </c>
      <c r="J41" s="201">
        <v>22561</v>
      </c>
      <c r="K41" s="201">
        <v>22848</v>
      </c>
      <c r="L41" s="201">
        <v>22800</v>
      </c>
      <c r="M41" s="201">
        <v>22758</v>
      </c>
      <c r="N41" s="201">
        <v>22836</v>
      </c>
      <c r="O41" s="201">
        <v>23137</v>
      </c>
      <c r="P41" s="201">
        <v>23447</v>
      </c>
      <c r="Q41" s="201">
        <v>23062</v>
      </c>
      <c r="R41" s="503"/>
      <c r="S41" s="492"/>
      <c r="V41" s="858"/>
    </row>
    <row r="42" spans="1:24" s="753" customFormat="1" ht="22.5" customHeight="1">
      <c r="A42" s="754"/>
      <c r="B42" s="755"/>
      <c r="C42" s="873" t="s">
        <v>339</v>
      </c>
      <c r="D42" s="873"/>
      <c r="E42" s="488"/>
      <c r="F42" s="489"/>
      <c r="G42" s="489"/>
      <c r="H42" s="489"/>
      <c r="I42" s="489"/>
      <c r="J42" s="489"/>
      <c r="K42" s="489"/>
      <c r="L42" s="489"/>
      <c r="M42" s="489"/>
      <c r="N42" s="489"/>
      <c r="O42" s="489"/>
      <c r="P42" s="489"/>
      <c r="Q42" s="489"/>
      <c r="R42" s="756"/>
      <c r="S42" s="754"/>
      <c r="V42" s="858"/>
    </row>
    <row r="43" spans="1:24" ht="15.75" customHeight="1">
      <c r="A43" s="492"/>
      <c r="B43" s="502"/>
      <c r="C43" s="689"/>
      <c r="D43" s="872" t="s">
        <v>607</v>
      </c>
      <c r="E43" s="185" t="s">
        <v>491</v>
      </c>
      <c r="F43" s="185" t="s">
        <v>491</v>
      </c>
      <c r="G43" s="185" t="s">
        <v>491</v>
      </c>
      <c r="H43" s="185" t="s">
        <v>491</v>
      </c>
      <c r="I43" s="185" t="s">
        <v>491</v>
      </c>
      <c r="J43" s="185" t="s">
        <v>491</v>
      </c>
      <c r="K43" s="185" t="s">
        <v>491</v>
      </c>
      <c r="L43" s="185" t="s">
        <v>491</v>
      </c>
      <c r="M43" s="185" t="s">
        <v>491</v>
      </c>
      <c r="N43" s="185">
        <v>63171</v>
      </c>
      <c r="O43" s="185">
        <v>63828</v>
      </c>
      <c r="P43" s="185">
        <v>63889</v>
      </c>
      <c r="Q43" s="185">
        <v>62564</v>
      </c>
      <c r="R43" s="503"/>
      <c r="S43" s="492"/>
      <c r="V43" s="858"/>
    </row>
    <row r="44" spans="1:24" s="753" customFormat="1" ht="15.75" customHeight="1">
      <c r="A44" s="754"/>
      <c r="B44" s="755"/>
      <c r="C44" s="757"/>
      <c r="D44" s="872" t="s">
        <v>608</v>
      </c>
      <c r="E44" s="185" t="s">
        <v>491</v>
      </c>
      <c r="F44" s="185" t="s">
        <v>491</v>
      </c>
      <c r="G44" s="185" t="s">
        <v>491</v>
      </c>
      <c r="H44" s="185" t="s">
        <v>491</v>
      </c>
      <c r="I44" s="185" t="s">
        <v>491</v>
      </c>
      <c r="J44" s="185" t="s">
        <v>491</v>
      </c>
      <c r="K44" s="185" t="s">
        <v>491</v>
      </c>
      <c r="L44" s="185" t="s">
        <v>491</v>
      </c>
      <c r="M44" s="185" t="s">
        <v>491</v>
      </c>
      <c r="N44" s="185">
        <v>65772</v>
      </c>
      <c r="O44" s="185">
        <v>65693</v>
      </c>
      <c r="P44" s="185">
        <v>64266</v>
      </c>
      <c r="Q44" s="185">
        <v>62038</v>
      </c>
      <c r="R44" s="756"/>
      <c r="S44" s="754"/>
      <c r="V44" s="858"/>
    </row>
    <row r="45" spans="1:24" ht="15.75" customHeight="1">
      <c r="A45" s="492"/>
      <c r="B45" s="505"/>
      <c r="C45" s="689"/>
      <c r="D45" s="872" t="s">
        <v>610</v>
      </c>
      <c r="E45" s="185" t="s">
        <v>491</v>
      </c>
      <c r="F45" s="185" t="s">
        <v>491</v>
      </c>
      <c r="G45" s="185" t="s">
        <v>491</v>
      </c>
      <c r="H45" s="185" t="s">
        <v>491</v>
      </c>
      <c r="I45" s="185" t="s">
        <v>491</v>
      </c>
      <c r="J45" s="185" t="s">
        <v>491</v>
      </c>
      <c r="K45" s="185" t="s">
        <v>491</v>
      </c>
      <c r="L45" s="185" t="s">
        <v>491</v>
      </c>
      <c r="M45" s="185" t="s">
        <v>491</v>
      </c>
      <c r="N45" s="185">
        <v>58911</v>
      </c>
      <c r="O45" s="185">
        <v>59045</v>
      </c>
      <c r="P45" s="185">
        <v>58912</v>
      </c>
      <c r="Q45" s="185">
        <v>57883</v>
      </c>
      <c r="R45" s="503"/>
      <c r="S45" s="492"/>
      <c r="V45" s="858"/>
    </row>
    <row r="46" spans="1:24" ht="15.75" customHeight="1">
      <c r="A46" s="492"/>
      <c r="B46" s="502"/>
      <c r="C46" s="689"/>
      <c r="D46" s="872" t="s">
        <v>609</v>
      </c>
      <c r="E46" s="185" t="s">
        <v>491</v>
      </c>
      <c r="F46" s="185" t="s">
        <v>491</v>
      </c>
      <c r="G46" s="185" t="s">
        <v>491</v>
      </c>
      <c r="H46" s="185" t="s">
        <v>491</v>
      </c>
      <c r="I46" s="185" t="s">
        <v>491</v>
      </c>
      <c r="J46" s="185" t="s">
        <v>491</v>
      </c>
      <c r="K46" s="185" t="s">
        <v>491</v>
      </c>
      <c r="L46" s="185" t="s">
        <v>491</v>
      </c>
      <c r="M46" s="185" t="s">
        <v>491</v>
      </c>
      <c r="N46" s="185">
        <v>57987</v>
      </c>
      <c r="O46" s="185">
        <v>58157</v>
      </c>
      <c r="P46" s="185">
        <v>57033</v>
      </c>
      <c r="Q46" s="185">
        <v>55660</v>
      </c>
      <c r="R46" s="503"/>
      <c r="S46" s="492"/>
      <c r="V46" s="858"/>
    </row>
    <row r="47" spans="1:24" ht="15.75" customHeight="1">
      <c r="A47" s="492"/>
      <c r="B47" s="502"/>
      <c r="C47" s="689"/>
      <c r="D47" s="872" t="s">
        <v>613</v>
      </c>
      <c r="E47" s="185" t="s">
        <v>491</v>
      </c>
      <c r="F47" s="185" t="s">
        <v>491</v>
      </c>
      <c r="G47" s="185" t="s">
        <v>491</v>
      </c>
      <c r="H47" s="185" t="s">
        <v>491</v>
      </c>
      <c r="I47" s="185" t="s">
        <v>491</v>
      </c>
      <c r="J47" s="185" t="s">
        <v>491</v>
      </c>
      <c r="K47" s="185" t="s">
        <v>491</v>
      </c>
      <c r="L47" s="185" t="s">
        <v>491</v>
      </c>
      <c r="M47" s="185" t="s">
        <v>491</v>
      </c>
      <c r="N47" s="185">
        <v>44548</v>
      </c>
      <c r="O47" s="185">
        <v>44042</v>
      </c>
      <c r="P47" s="185">
        <v>42977</v>
      </c>
      <c r="Q47" s="185">
        <v>41286</v>
      </c>
      <c r="R47" s="503"/>
      <c r="S47" s="492"/>
      <c r="V47" s="858"/>
    </row>
    <row r="48" spans="1:24" s="506" customFormat="1" ht="30" customHeight="1">
      <c r="A48" s="504"/>
      <c r="B48" s="505"/>
      <c r="C48" s="1506" t="s">
        <v>264</v>
      </c>
      <c r="D48" s="1507"/>
      <c r="E48" s="1507"/>
      <c r="F48" s="1507"/>
      <c r="G48" s="1507"/>
      <c r="H48" s="1507"/>
      <c r="I48" s="1507"/>
      <c r="J48" s="1507"/>
      <c r="K48" s="1507"/>
      <c r="L48" s="1507"/>
      <c r="M48" s="1507"/>
      <c r="N48" s="1507"/>
      <c r="O48" s="1507"/>
      <c r="P48" s="1507"/>
      <c r="Q48" s="1507"/>
      <c r="R48" s="535"/>
      <c r="S48" s="504"/>
      <c r="V48" s="858"/>
    </row>
    <row r="49" spans="1:22" s="506" customFormat="1" ht="13.5" customHeight="1">
      <c r="A49" s="504"/>
      <c r="B49" s="505"/>
      <c r="C49" s="540" t="s">
        <v>446</v>
      </c>
      <c r="D49" s="758"/>
      <c r="E49" s="759"/>
      <c r="F49" s="505"/>
      <c r="G49" s="759"/>
      <c r="H49" s="758"/>
      <c r="I49" s="759"/>
      <c r="J49" s="760" t="s">
        <v>236</v>
      </c>
      <c r="K49" s="759"/>
      <c r="L49" s="758"/>
      <c r="M49" s="758"/>
      <c r="N49" s="758"/>
      <c r="O49" s="758"/>
      <c r="P49" s="758"/>
      <c r="Q49" s="758"/>
      <c r="R49" s="535"/>
      <c r="S49" s="504"/>
      <c r="V49" s="858"/>
    </row>
    <row r="50" spans="1:22" s="506" customFormat="1" ht="10.5" customHeight="1">
      <c r="A50" s="504"/>
      <c r="B50" s="505"/>
      <c r="C50" s="1495" t="s">
        <v>492</v>
      </c>
      <c r="D50" s="1495"/>
      <c r="E50" s="1495"/>
      <c r="F50" s="1495"/>
      <c r="G50" s="1495"/>
      <c r="H50" s="1495"/>
      <c r="I50" s="1495"/>
      <c r="J50" s="1495"/>
      <c r="K50" s="1495"/>
      <c r="L50" s="1495"/>
      <c r="M50" s="1495"/>
      <c r="N50" s="1495"/>
      <c r="O50" s="1495"/>
      <c r="P50" s="1495"/>
      <c r="Q50" s="1495"/>
      <c r="R50" s="535"/>
      <c r="S50" s="504"/>
    </row>
    <row r="51" spans="1:22">
      <c r="A51" s="492"/>
      <c r="B51" s="502"/>
      <c r="C51" s="502"/>
      <c r="D51" s="502"/>
      <c r="E51" s="502"/>
      <c r="F51" s="502"/>
      <c r="G51" s="502"/>
      <c r="H51" s="564"/>
      <c r="I51" s="564"/>
      <c r="J51" s="564"/>
      <c r="K51" s="564"/>
      <c r="L51" s="844"/>
      <c r="M51" s="502"/>
      <c r="N51" s="1508">
        <v>41760</v>
      </c>
      <c r="O51" s="1508"/>
      <c r="P51" s="1508"/>
      <c r="Q51" s="1508"/>
      <c r="R51" s="761">
        <v>11</v>
      </c>
      <c r="S51" s="492"/>
    </row>
    <row r="52" spans="1:22">
      <c r="A52" s="522"/>
      <c r="B52" s="522"/>
      <c r="C52" s="522"/>
      <c r="D52" s="522"/>
      <c r="E52" s="522"/>
      <c r="G52" s="522"/>
      <c r="H52" s="522"/>
      <c r="I52" s="522"/>
      <c r="J52" s="522"/>
      <c r="K52" s="522"/>
      <c r="L52" s="522"/>
      <c r="M52" s="522"/>
      <c r="N52" s="522"/>
      <c r="O52" s="522"/>
      <c r="P52" s="522"/>
      <c r="Q52" s="522"/>
      <c r="R52" s="522"/>
      <c r="S52" s="522"/>
    </row>
    <row r="53" spans="1:22">
      <c r="A53" s="522"/>
      <c r="B53" s="522"/>
      <c r="C53" s="522"/>
      <c r="D53" s="522"/>
      <c r="E53" s="522"/>
      <c r="G53" s="522"/>
      <c r="H53" s="522"/>
      <c r="I53" s="522"/>
      <c r="J53" s="522"/>
      <c r="K53" s="522"/>
      <c r="L53" s="522"/>
      <c r="M53" s="522"/>
      <c r="N53" s="522"/>
      <c r="O53" s="522"/>
      <c r="P53" s="522"/>
      <c r="Q53" s="522"/>
      <c r="R53" s="522"/>
      <c r="S53" s="522"/>
    </row>
    <row r="62" spans="1:22" ht="8.25" customHeight="1"/>
    <row r="64" spans="1:22" ht="9" customHeight="1">
      <c r="R64" s="508"/>
    </row>
    <row r="65" spans="5:18" ht="8.25" customHeight="1">
      <c r="E65" s="1504"/>
      <c r="F65" s="1504"/>
      <c r="G65" s="1504"/>
      <c r="H65" s="1504"/>
      <c r="I65" s="1504"/>
      <c r="J65" s="1504"/>
      <c r="K65" s="1504"/>
      <c r="L65" s="1504"/>
      <c r="M65" s="1504"/>
      <c r="N65" s="1504"/>
      <c r="O65" s="1504"/>
      <c r="P65" s="1504"/>
      <c r="Q65" s="1504"/>
      <c r="R65" s="1504"/>
    </row>
    <row r="66" spans="5:18" ht="9.75" customHeight="1"/>
  </sheetData>
  <mergeCells count="11">
    <mergeCell ref="N6:Q6"/>
    <mergeCell ref="C15:D15"/>
    <mergeCell ref="B1:H1"/>
    <mergeCell ref="C5:D6"/>
    <mergeCell ref="C8:D8"/>
    <mergeCell ref="E6:M6"/>
    <mergeCell ref="E65:R65"/>
    <mergeCell ref="C16:D16"/>
    <mergeCell ref="C48:Q48"/>
    <mergeCell ref="C50:Q50"/>
    <mergeCell ref="N51:Q51"/>
  </mergeCells>
  <conditionalFormatting sqref="E7:Q7 V7">
    <cfRule type="cellIs" dxfId="1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M75"/>
  <sheetViews>
    <sheetView zoomScaleNormal="100" workbookViewId="0"/>
  </sheetViews>
  <sheetFormatPr defaultRowHeight="12.75"/>
  <cols>
    <col min="1" max="1" width="1" style="497" customWidth="1"/>
    <col min="2" max="2" width="2.5703125" style="497" customWidth="1"/>
    <col min="3" max="3" width="1" style="497" customWidth="1"/>
    <col min="4" max="4" width="42.42578125" style="497" customWidth="1"/>
    <col min="5" max="5" width="0.28515625" style="497" customWidth="1"/>
    <col min="6" max="6" width="8.85546875" style="497" customWidth="1"/>
    <col min="7" max="7" width="11" style="497" customWidth="1"/>
    <col min="8" max="10" width="10.85546875" style="497" customWidth="1"/>
    <col min="11" max="11" width="2.5703125" style="497" customWidth="1"/>
    <col min="12" max="12" width="1" style="497" customWidth="1"/>
    <col min="13" max="16384" width="9.140625" style="497"/>
  </cols>
  <sheetData>
    <row r="1" spans="1:13">
      <c r="A1" s="492"/>
      <c r="B1" s="691"/>
      <c r="C1" s="1514"/>
      <c r="D1" s="1514"/>
      <c r="E1" s="1367"/>
      <c r="F1" s="496"/>
      <c r="G1" s="496"/>
      <c r="H1" s="496"/>
      <c r="I1" s="496"/>
      <c r="J1" s="1515"/>
      <c r="K1" s="1515"/>
      <c r="L1" s="492"/>
    </row>
    <row r="2" spans="1:13">
      <c r="A2" s="492"/>
      <c r="B2" s="1242"/>
      <c r="C2" s="1243"/>
      <c r="D2" s="1243"/>
      <c r="E2" s="1369"/>
      <c r="F2" s="692"/>
      <c r="G2" s="692"/>
      <c r="H2" s="502"/>
      <c r="I2" s="502"/>
      <c r="J2" s="1516" t="s">
        <v>70</v>
      </c>
      <c r="K2" s="502"/>
      <c r="L2" s="492"/>
    </row>
    <row r="3" spans="1:13" ht="13.5" thickBot="1">
      <c r="A3" s="492"/>
      <c r="B3" s="565"/>
      <c r="C3" s="502"/>
      <c r="D3" s="502"/>
      <c r="E3" s="502"/>
      <c r="F3" s="502"/>
      <c r="G3" s="502"/>
      <c r="H3" s="502"/>
      <c r="I3" s="502"/>
      <c r="J3" s="1517"/>
      <c r="K3" s="907"/>
      <c r="L3" s="492"/>
    </row>
    <row r="4" spans="1:13" ht="13.5" thickBot="1">
      <c r="A4" s="492"/>
      <c r="B4" s="565"/>
      <c r="C4" s="1518" t="s">
        <v>571</v>
      </c>
      <c r="D4" s="1519"/>
      <c r="E4" s="1519"/>
      <c r="F4" s="1519"/>
      <c r="G4" s="1519"/>
      <c r="H4" s="1519"/>
      <c r="I4" s="1519"/>
      <c r="J4" s="1520"/>
      <c r="K4" s="502"/>
      <c r="L4" s="492"/>
      <c r="M4" s="908"/>
    </row>
    <row r="5" spans="1:13" ht="4.5" customHeight="1">
      <c r="A5" s="492"/>
      <c r="B5" s="565"/>
      <c r="C5" s="502"/>
      <c r="D5" s="502"/>
      <c r="E5" s="502"/>
      <c r="F5" s="502"/>
      <c r="G5" s="502"/>
      <c r="H5" s="502"/>
      <c r="I5" s="502"/>
      <c r="J5" s="907"/>
      <c r="K5" s="502"/>
      <c r="L5" s="492"/>
      <c r="M5" s="908"/>
    </row>
    <row r="6" spans="1:13" s="506" customFormat="1" ht="51" customHeight="1">
      <c r="A6" s="504"/>
      <c r="B6" s="684"/>
      <c r="C6" s="1522">
        <v>2011</v>
      </c>
      <c r="D6" s="1523"/>
      <c r="E6" s="694"/>
      <c r="F6" s="1320" t="s">
        <v>483</v>
      </c>
      <c r="G6" s="1321" t="s">
        <v>276</v>
      </c>
      <c r="H6" s="1320" t="s">
        <v>597</v>
      </c>
      <c r="I6" s="1320" t="s">
        <v>572</v>
      </c>
      <c r="J6" s="1320" t="s">
        <v>604</v>
      </c>
      <c r="K6" s="500"/>
      <c r="L6" s="504"/>
      <c r="M6" s="908"/>
    </row>
    <row r="7" spans="1:13" s="534" customFormat="1" ht="14.25" customHeight="1">
      <c r="A7" s="530"/>
      <c r="B7" s="909"/>
      <c r="C7" s="1521" t="s">
        <v>68</v>
      </c>
      <c r="D7" s="1521"/>
      <c r="E7" s="1368"/>
      <c r="F7" s="1372">
        <v>8738</v>
      </c>
      <c r="G7" s="1378">
        <v>630151</v>
      </c>
      <c r="H7" s="1379">
        <v>31.1</v>
      </c>
      <c r="I7" s="1380">
        <v>36.9</v>
      </c>
      <c r="J7" s="1381">
        <v>430</v>
      </c>
      <c r="K7" s="910"/>
      <c r="L7" s="530"/>
    </row>
    <row r="8" spans="1:13" s="506" customFormat="1" ht="12.75" customHeight="1">
      <c r="A8" s="504"/>
      <c r="B8" s="684"/>
      <c r="C8" s="1322" t="s">
        <v>417</v>
      </c>
      <c r="D8" s="1323"/>
      <c r="E8" s="1323"/>
      <c r="F8" s="1373">
        <v>101</v>
      </c>
      <c r="G8" s="1382">
        <v>2812</v>
      </c>
      <c r="H8" s="1383">
        <v>10.8</v>
      </c>
      <c r="I8" s="1384">
        <v>25.1</v>
      </c>
      <c r="J8" s="1385">
        <v>213</v>
      </c>
      <c r="K8" s="1324"/>
      <c r="L8" s="504"/>
    </row>
    <row r="9" spans="1:13" s="506" customFormat="1" ht="24" customHeight="1">
      <c r="A9" s="504"/>
      <c r="B9" s="684"/>
      <c r="C9" s="1322"/>
      <c r="D9" s="1325" t="s">
        <v>573</v>
      </c>
      <c r="E9" s="1325"/>
      <c r="F9" s="1374">
        <v>92</v>
      </c>
      <c r="G9" s="1386">
        <v>2393</v>
      </c>
      <c r="H9" s="1387">
        <v>11</v>
      </c>
      <c r="I9" s="1388">
        <v>25.3</v>
      </c>
      <c r="J9" s="1389">
        <v>225</v>
      </c>
      <c r="K9" s="1324"/>
      <c r="L9" s="504"/>
    </row>
    <row r="10" spans="1:13" s="506" customFormat="1" ht="12.75" customHeight="1">
      <c r="A10" s="504"/>
      <c r="B10" s="684"/>
      <c r="C10" s="1322"/>
      <c r="D10" s="1325" t="s">
        <v>574</v>
      </c>
      <c r="E10" s="1325"/>
      <c r="F10" s="1374">
        <v>9</v>
      </c>
      <c r="G10" s="1386">
        <v>419</v>
      </c>
      <c r="H10" s="1387">
        <v>9.9</v>
      </c>
      <c r="I10" s="1388">
        <v>24</v>
      </c>
      <c r="J10" s="1389">
        <v>143</v>
      </c>
      <c r="K10" s="1324"/>
      <c r="L10" s="504"/>
    </row>
    <row r="11" spans="1:13" s="1331" customFormat="1" ht="12.75" customHeight="1">
      <c r="A11" s="1328"/>
      <c r="B11" s="1329"/>
      <c r="C11" s="1322" t="s">
        <v>418</v>
      </c>
      <c r="D11" s="1330"/>
      <c r="E11" s="1330"/>
      <c r="F11" s="1373">
        <v>57</v>
      </c>
      <c r="G11" s="1382">
        <v>2419</v>
      </c>
      <c r="H11" s="1383">
        <v>29.8</v>
      </c>
      <c r="I11" s="1384">
        <v>35.299999999999997</v>
      </c>
      <c r="J11" s="1385">
        <v>579</v>
      </c>
      <c r="K11" s="685"/>
      <c r="L11" s="1328"/>
    </row>
    <row r="12" spans="1:13" s="1331" customFormat="1" ht="12.75" customHeight="1">
      <c r="A12" s="1328"/>
      <c r="B12" s="1329"/>
      <c r="C12" s="1322" t="s">
        <v>419</v>
      </c>
      <c r="D12" s="1330"/>
      <c r="E12" s="1330"/>
      <c r="F12" s="1373">
        <v>2029</v>
      </c>
      <c r="G12" s="1382">
        <v>142393</v>
      </c>
      <c r="H12" s="1383">
        <v>28.1</v>
      </c>
      <c r="I12" s="1384">
        <v>41.3</v>
      </c>
      <c r="J12" s="1385">
        <v>423</v>
      </c>
      <c r="K12" s="685"/>
      <c r="L12" s="1328"/>
    </row>
    <row r="13" spans="1:13" s="506" customFormat="1" ht="12.75" customHeight="1">
      <c r="A13" s="504"/>
      <c r="B13" s="684"/>
      <c r="C13" s="1332"/>
      <c r="D13" s="1325" t="s">
        <v>578</v>
      </c>
      <c r="E13" s="1325"/>
      <c r="F13" s="1374">
        <v>295</v>
      </c>
      <c r="G13" s="1386">
        <v>22352</v>
      </c>
      <c r="H13" s="1387">
        <v>30</v>
      </c>
      <c r="I13" s="1388">
        <v>26.2</v>
      </c>
      <c r="J13" s="1389">
        <v>342</v>
      </c>
      <c r="K13" s="1324"/>
      <c r="L13" s="504"/>
    </row>
    <row r="14" spans="1:13" s="506" customFormat="1" ht="12.75" customHeight="1">
      <c r="A14" s="504"/>
      <c r="B14" s="684"/>
      <c r="C14" s="1332"/>
      <c r="D14" s="1325" t="s">
        <v>579</v>
      </c>
      <c r="E14" s="1325"/>
      <c r="F14" s="1374">
        <v>248</v>
      </c>
      <c r="G14" s="1386">
        <v>12444</v>
      </c>
      <c r="H14" s="1387">
        <v>8.6999999999999993</v>
      </c>
      <c r="I14" s="1388">
        <v>59.2</v>
      </c>
      <c r="J14" s="1389">
        <v>471</v>
      </c>
      <c r="K14" s="1324"/>
      <c r="L14" s="504"/>
    </row>
    <row r="15" spans="1:13" s="506" customFormat="1" ht="12.75" customHeight="1">
      <c r="A15" s="504"/>
      <c r="B15" s="684"/>
      <c r="C15" s="1332"/>
      <c r="D15" s="1325" t="s">
        <v>535</v>
      </c>
      <c r="E15" s="1325"/>
      <c r="F15" s="1374">
        <v>91</v>
      </c>
      <c r="G15" s="1386">
        <v>5085</v>
      </c>
      <c r="H15" s="1387">
        <v>27.3</v>
      </c>
      <c r="I15" s="1388">
        <v>21.6</v>
      </c>
      <c r="J15" s="1389">
        <v>198</v>
      </c>
      <c r="K15" s="1324"/>
      <c r="L15" s="504"/>
    </row>
    <row r="16" spans="1:13" s="506" customFormat="1" ht="24" customHeight="1">
      <c r="A16" s="504"/>
      <c r="B16" s="684"/>
      <c r="C16" s="1332"/>
      <c r="D16" s="1325" t="s">
        <v>580</v>
      </c>
      <c r="E16" s="1325"/>
      <c r="F16" s="1374">
        <v>123</v>
      </c>
      <c r="G16" s="1386">
        <v>8237</v>
      </c>
      <c r="H16" s="1387">
        <v>39.700000000000003</v>
      </c>
      <c r="I16" s="1388">
        <v>29</v>
      </c>
      <c r="J16" s="1389">
        <v>496</v>
      </c>
      <c r="K16" s="1324"/>
      <c r="L16" s="504"/>
    </row>
    <row r="17" spans="1:12" s="506" customFormat="1" ht="24" customHeight="1">
      <c r="A17" s="504"/>
      <c r="B17" s="684"/>
      <c r="C17" s="1332"/>
      <c r="D17" s="1325" t="s">
        <v>581</v>
      </c>
      <c r="E17" s="1325"/>
      <c r="F17" s="1374">
        <v>86</v>
      </c>
      <c r="G17" s="1386">
        <v>6961</v>
      </c>
      <c r="H17" s="1387">
        <v>53.1</v>
      </c>
      <c r="I17" s="1388">
        <v>62.6</v>
      </c>
      <c r="J17" s="1389">
        <v>591</v>
      </c>
      <c r="K17" s="1324"/>
      <c r="L17" s="504"/>
    </row>
    <row r="18" spans="1:12" s="506" customFormat="1" ht="12.75" customHeight="1">
      <c r="A18" s="504"/>
      <c r="B18" s="684"/>
      <c r="C18" s="1332"/>
      <c r="D18" s="1325" t="s">
        <v>540</v>
      </c>
      <c r="E18" s="1325"/>
      <c r="F18" s="1374">
        <v>35</v>
      </c>
      <c r="G18" s="1386">
        <v>4125</v>
      </c>
      <c r="H18" s="1387">
        <v>68.2</v>
      </c>
      <c r="I18" s="1388">
        <v>49</v>
      </c>
      <c r="J18" s="1389">
        <v>618</v>
      </c>
      <c r="K18" s="1324"/>
      <c r="L18" s="504"/>
    </row>
    <row r="19" spans="1:12" s="506" customFormat="1" ht="12.75" customHeight="1">
      <c r="A19" s="504"/>
      <c r="B19" s="684"/>
      <c r="C19" s="1332"/>
      <c r="D19" s="1325" t="s">
        <v>541</v>
      </c>
      <c r="E19" s="1325"/>
      <c r="F19" s="1374">
        <v>149</v>
      </c>
      <c r="G19" s="1386">
        <v>10194</v>
      </c>
      <c r="H19" s="1387">
        <v>47.7</v>
      </c>
      <c r="I19" s="1388">
        <v>40.799999999999997</v>
      </c>
      <c r="J19" s="1389">
        <v>454</v>
      </c>
      <c r="K19" s="1324"/>
      <c r="L19" s="504"/>
    </row>
    <row r="20" spans="1:12" s="506" customFormat="1" ht="12.75" customHeight="1">
      <c r="A20" s="504"/>
      <c r="B20" s="684"/>
      <c r="C20" s="1332"/>
      <c r="D20" s="1325" t="s">
        <v>542</v>
      </c>
      <c r="E20" s="1325"/>
      <c r="F20" s="1374">
        <v>165</v>
      </c>
      <c r="G20" s="1386">
        <v>10555</v>
      </c>
      <c r="H20" s="1387">
        <v>31</v>
      </c>
      <c r="I20" s="1388">
        <v>39</v>
      </c>
      <c r="J20" s="1389">
        <v>434</v>
      </c>
      <c r="K20" s="1324"/>
      <c r="L20" s="504"/>
    </row>
    <row r="21" spans="1:12" s="506" customFormat="1" ht="12.75" customHeight="1">
      <c r="A21" s="504"/>
      <c r="B21" s="684"/>
      <c r="C21" s="1332"/>
      <c r="D21" s="1325" t="s">
        <v>582</v>
      </c>
      <c r="E21" s="1325"/>
      <c r="F21" s="1374">
        <v>368</v>
      </c>
      <c r="G21" s="1386">
        <v>15453</v>
      </c>
      <c r="H21" s="1387">
        <v>24.8</v>
      </c>
      <c r="I21" s="1388">
        <v>37.200000000000003</v>
      </c>
      <c r="J21" s="1389">
        <v>365</v>
      </c>
      <c r="K21" s="1324"/>
      <c r="L21" s="504"/>
    </row>
    <row r="22" spans="1:12" s="506" customFormat="1" ht="24" customHeight="1">
      <c r="A22" s="504"/>
      <c r="B22" s="684"/>
      <c r="C22" s="1332"/>
      <c r="D22" s="1325" t="s">
        <v>583</v>
      </c>
      <c r="E22" s="1325"/>
      <c r="F22" s="1374">
        <v>222</v>
      </c>
      <c r="G22" s="1386">
        <v>19560</v>
      </c>
      <c r="H22" s="1387">
        <v>44.9</v>
      </c>
      <c r="I22" s="1388">
        <v>36.4</v>
      </c>
      <c r="J22" s="1389">
        <v>406</v>
      </c>
      <c r="K22" s="1324"/>
      <c r="L22" s="504"/>
    </row>
    <row r="23" spans="1:12" s="506" customFormat="1" ht="24" customHeight="1">
      <c r="A23" s="504"/>
      <c r="B23" s="684"/>
      <c r="C23" s="1332"/>
      <c r="D23" s="1325" t="s">
        <v>584</v>
      </c>
      <c r="E23" s="1325"/>
      <c r="F23" s="1374">
        <v>92</v>
      </c>
      <c r="G23" s="1386">
        <v>17674</v>
      </c>
      <c r="H23" s="1387">
        <v>60</v>
      </c>
      <c r="I23" s="1388">
        <v>64</v>
      </c>
      <c r="J23" s="1389">
        <v>474</v>
      </c>
      <c r="K23" s="1324"/>
      <c r="L23" s="504"/>
    </row>
    <row r="24" spans="1:12" s="506" customFormat="1" ht="12.75" customHeight="1">
      <c r="A24" s="504"/>
      <c r="B24" s="684"/>
      <c r="C24" s="1332"/>
      <c r="D24" s="1325" t="s">
        <v>480</v>
      </c>
      <c r="E24" s="1325"/>
      <c r="F24" s="1374">
        <v>58</v>
      </c>
      <c r="G24" s="1386">
        <v>4505</v>
      </c>
      <c r="H24" s="1387">
        <v>21.2</v>
      </c>
      <c r="I24" s="1388">
        <v>27.7</v>
      </c>
      <c r="J24" s="1389">
        <v>205</v>
      </c>
      <c r="K24" s="1324"/>
      <c r="L24" s="504"/>
    </row>
    <row r="25" spans="1:12" s="506" customFormat="1" ht="12.75" customHeight="1">
      <c r="A25" s="504"/>
      <c r="B25" s="684"/>
      <c r="C25" s="1332"/>
      <c r="D25" s="1325" t="s">
        <v>481</v>
      </c>
      <c r="E25" s="1325"/>
      <c r="F25" s="1374">
        <v>37</v>
      </c>
      <c r="G25" s="1386">
        <v>2057</v>
      </c>
      <c r="H25" s="1387">
        <v>25.6</v>
      </c>
      <c r="I25" s="1388">
        <v>26.1</v>
      </c>
      <c r="J25" s="1389">
        <v>213</v>
      </c>
      <c r="K25" s="1324"/>
      <c r="L25" s="504"/>
    </row>
    <row r="26" spans="1:12" s="506" customFormat="1" ht="12.75" customHeight="1">
      <c r="A26" s="504"/>
      <c r="B26" s="684"/>
      <c r="C26" s="1332"/>
      <c r="D26" s="1325" t="s">
        <v>548</v>
      </c>
      <c r="E26" s="1325"/>
      <c r="F26" s="1374">
        <v>60</v>
      </c>
      <c r="G26" s="1386">
        <v>3191</v>
      </c>
      <c r="H26" s="1387">
        <v>31.5</v>
      </c>
      <c r="I26" s="1388">
        <v>47.8</v>
      </c>
      <c r="J26" s="1389">
        <v>753</v>
      </c>
      <c r="K26" s="1324"/>
      <c r="L26" s="504"/>
    </row>
    <row r="27" spans="1:12" s="1336" customFormat="1" ht="12.75" customHeight="1">
      <c r="A27" s="1333"/>
      <c r="B27" s="1334"/>
      <c r="C27" s="1322" t="s">
        <v>420</v>
      </c>
      <c r="D27" s="1325"/>
      <c r="E27" s="1325"/>
      <c r="F27" s="1375">
        <v>27</v>
      </c>
      <c r="G27" s="1390">
        <v>4235</v>
      </c>
      <c r="H27" s="1383">
        <v>61.7</v>
      </c>
      <c r="I27" s="1384">
        <v>40.9</v>
      </c>
      <c r="J27" s="1385">
        <v>1190</v>
      </c>
      <c r="K27" s="1335"/>
      <c r="L27" s="1333"/>
    </row>
    <row r="28" spans="1:12" s="1336" customFormat="1" ht="12.75" customHeight="1">
      <c r="A28" s="1333"/>
      <c r="B28" s="1334"/>
      <c r="C28" s="1322" t="s">
        <v>421</v>
      </c>
      <c r="D28" s="1325"/>
      <c r="E28" s="1325"/>
      <c r="F28" s="1375">
        <v>149</v>
      </c>
      <c r="G28" s="1390">
        <v>11586</v>
      </c>
      <c r="H28" s="1383">
        <v>58</v>
      </c>
      <c r="I28" s="1384">
        <v>24</v>
      </c>
      <c r="J28" s="1385">
        <v>245</v>
      </c>
      <c r="K28" s="1335"/>
      <c r="L28" s="1333"/>
    </row>
    <row r="29" spans="1:12" s="1336" customFormat="1" ht="12.75" customHeight="1">
      <c r="A29" s="1333"/>
      <c r="B29" s="1334"/>
      <c r="C29" s="1322" t="s">
        <v>422</v>
      </c>
      <c r="D29" s="1325"/>
      <c r="E29" s="1325"/>
      <c r="F29" s="1375">
        <v>775</v>
      </c>
      <c r="G29" s="1390">
        <v>30478</v>
      </c>
      <c r="H29" s="1383">
        <v>18.2</v>
      </c>
      <c r="I29" s="1384">
        <v>31.7</v>
      </c>
      <c r="J29" s="1385">
        <v>313</v>
      </c>
      <c r="K29" s="1335"/>
      <c r="L29" s="1333"/>
    </row>
    <row r="30" spans="1:12" s="1336" customFormat="1" ht="24" customHeight="1">
      <c r="A30" s="1333"/>
      <c r="B30" s="1334"/>
      <c r="C30" s="1337"/>
      <c r="D30" s="1325" t="s">
        <v>585</v>
      </c>
      <c r="E30" s="1325"/>
      <c r="F30" s="1376">
        <v>468</v>
      </c>
      <c r="G30" s="1391">
        <v>20542</v>
      </c>
      <c r="H30" s="1387">
        <v>17.8</v>
      </c>
      <c r="I30" s="1388">
        <v>28.5</v>
      </c>
      <c r="J30" s="1389">
        <v>321</v>
      </c>
      <c r="K30" s="1335"/>
      <c r="L30" s="1333"/>
    </row>
    <row r="31" spans="1:12" s="1336" customFormat="1" ht="12.75" customHeight="1">
      <c r="A31" s="1333"/>
      <c r="B31" s="1334"/>
      <c r="C31" s="1338"/>
      <c r="D31" s="1339" t="s">
        <v>586</v>
      </c>
      <c r="E31" s="1339"/>
      <c r="F31" s="1376">
        <v>307</v>
      </c>
      <c r="G31" s="1391">
        <v>9936</v>
      </c>
      <c r="H31" s="1387">
        <v>19.2</v>
      </c>
      <c r="I31" s="1388">
        <v>38.5</v>
      </c>
      <c r="J31" s="1389">
        <v>298</v>
      </c>
      <c r="K31" s="1335"/>
      <c r="L31" s="1333"/>
    </row>
    <row r="32" spans="1:12" s="1336" customFormat="1" ht="12.75" customHeight="1">
      <c r="A32" s="1333"/>
      <c r="B32" s="1334"/>
      <c r="C32" s="1340" t="s">
        <v>423</v>
      </c>
      <c r="D32" s="1339"/>
      <c r="E32" s="1339"/>
      <c r="F32" s="1375">
        <v>1995</v>
      </c>
      <c r="G32" s="1390">
        <v>139423</v>
      </c>
      <c r="H32" s="1383">
        <v>40.4</v>
      </c>
      <c r="I32" s="1384">
        <v>38.1</v>
      </c>
      <c r="J32" s="1385">
        <v>332</v>
      </c>
      <c r="K32" s="1335"/>
      <c r="L32" s="1333"/>
    </row>
    <row r="33" spans="1:12" s="1336" customFormat="1" ht="12.75" customHeight="1">
      <c r="A33" s="1333"/>
      <c r="B33" s="1334"/>
      <c r="C33" s="1338"/>
      <c r="D33" s="1339" t="s">
        <v>587</v>
      </c>
      <c r="E33" s="1339"/>
      <c r="F33" s="1376">
        <v>412</v>
      </c>
      <c r="G33" s="1391">
        <v>11857</v>
      </c>
      <c r="H33" s="1387">
        <v>29.9</v>
      </c>
      <c r="I33" s="1388">
        <v>40.9</v>
      </c>
      <c r="J33" s="1389">
        <v>551</v>
      </c>
      <c r="K33" s="1335"/>
      <c r="L33" s="1333"/>
    </row>
    <row r="34" spans="1:12" s="1336" customFormat="1" ht="12.75" customHeight="1">
      <c r="A34" s="1333"/>
      <c r="B34" s="1334"/>
      <c r="C34" s="1338"/>
      <c r="D34" s="1339" t="s">
        <v>588</v>
      </c>
      <c r="E34" s="1339"/>
      <c r="F34" s="1376">
        <v>898</v>
      </c>
      <c r="G34" s="1391">
        <v>29379</v>
      </c>
      <c r="H34" s="1387">
        <v>25</v>
      </c>
      <c r="I34" s="1388">
        <v>39.1</v>
      </c>
      <c r="J34" s="1389">
        <v>479</v>
      </c>
      <c r="K34" s="1335"/>
      <c r="L34" s="1333"/>
    </row>
    <row r="35" spans="1:12" s="1336" customFormat="1" ht="12.75" customHeight="1">
      <c r="A35" s="1333"/>
      <c r="B35" s="1334"/>
      <c r="C35" s="1338"/>
      <c r="D35" s="1339" t="s">
        <v>589</v>
      </c>
      <c r="E35" s="1339"/>
      <c r="F35" s="1376">
        <v>685</v>
      </c>
      <c r="G35" s="1391">
        <v>98187</v>
      </c>
      <c r="H35" s="1387">
        <v>52.3</v>
      </c>
      <c r="I35" s="1388">
        <v>37.4</v>
      </c>
      <c r="J35" s="1389">
        <v>261</v>
      </c>
      <c r="K35" s="1335"/>
      <c r="L35" s="1333"/>
    </row>
    <row r="36" spans="1:12" s="1336" customFormat="1" ht="12.75" customHeight="1">
      <c r="A36" s="1333"/>
      <c r="B36" s="1334"/>
      <c r="C36" s="1340" t="s">
        <v>424</v>
      </c>
      <c r="D36" s="1341"/>
      <c r="E36" s="1341"/>
      <c r="F36" s="1375">
        <v>466</v>
      </c>
      <c r="G36" s="1390">
        <v>46462</v>
      </c>
      <c r="H36" s="1383">
        <v>42.3</v>
      </c>
      <c r="I36" s="1384">
        <v>35.799999999999997</v>
      </c>
      <c r="J36" s="1385">
        <v>636</v>
      </c>
      <c r="K36" s="1335"/>
      <c r="L36" s="1333"/>
    </row>
    <row r="37" spans="1:12" s="1336" customFormat="1" ht="24" customHeight="1">
      <c r="A37" s="1333"/>
      <c r="B37" s="1334"/>
      <c r="C37" s="1342"/>
      <c r="D37" s="1339" t="s">
        <v>590</v>
      </c>
      <c r="E37" s="1339"/>
      <c r="F37" s="1376">
        <v>459</v>
      </c>
      <c r="G37" s="1391">
        <v>34610</v>
      </c>
      <c r="H37" s="1387">
        <v>36.200000000000003</v>
      </c>
      <c r="I37" s="1388">
        <v>38</v>
      </c>
      <c r="J37" s="1389">
        <v>691</v>
      </c>
      <c r="K37" s="1335"/>
      <c r="L37" s="1333"/>
    </row>
    <row r="38" spans="1:12" s="1336" customFormat="1" ht="12.75" customHeight="1">
      <c r="A38" s="1333"/>
      <c r="B38" s="1334"/>
      <c r="C38" s="1342"/>
      <c r="D38" s="1339" t="s">
        <v>591</v>
      </c>
      <c r="E38" s="1339"/>
      <c r="F38" s="1376">
        <v>7</v>
      </c>
      <c r="G38" s="1391">
        <v>11852</v>
      </c>
      <c r="H38" s="1387">
        <v>83.2</v>
      </c>
      <c r="I38" s="1388">
        <v>29.3</v>
      </c>
      <c r="J38" s="1389">
        <v>473</v>
      </c>
      <c r="K38" s="1335"/>
      <c r="L38" s="1333"/>
    </row>
    <row r="39" spans="1:12" s="1336" customFormat="1" ht="12.75" customHeight="1">
      <c r="A39" s="1333"/>
      <c r="B39" s="1334"/>
      <c r="C39" s="1340" t="s">
        <v>425</v>
      </c>
      <c r="D39" s="1326"/>
      <c r="E39" s="1326"/>
      <c r="F39" s="1375">
        <v>325</v>
      </c>
      <c r="G39" s="1390">
        <v>24678</v>
      </c>
      <c r="H39" s="1383">
        <v>23.8</v>
      </c>
      <c r="I39" s="1384">
        <v>33</v>
      </c>
      <c r="J39" s="1385">
        <v>324</v>
      </c>
      <c r="K39" s="1335"/>
      <c r="L39" s="1333"/>
    </row>
    <row r="40" spans="1:12" s="1336" customFormat="1" ht="12.75" customHeight="1">
      <c r="A40" s="1333"/>
      <c r="B40" s="1334"/>
      <c r="C40" s="1340" t="s">
        <v>426</v>
      </c>
      <c r="D40" s="1326"/>
      <c r="E40" s="1326"/>
      <c r="F40" s="1375">
        <v>306</v>
      </c>
      <c r="G40" s="1390">
        <v>25012</v>
      </c>
      <c r="H40" s="1383">
        <v>43.9</v>
      </c>
      <c r="I40" s="1384">
        <v>33.5</v>
      </c>
      <c r="J40" s="1385">
        <v>1012</v>
      </c>
      <c r="K40" s="1335"/>
      <c r="L40" s="1333"/>
    </row>
    <row r="41" spans="1:12" s="1336" customFormat="1" ht="24" customHeight="1">
      <c r="A41" s="1333"/>
      <c r="B41" s="1334"/>
      <c r="C41" s="1338"/>
      <c r="D41" s="1339" t="s">
        <v>592</v>
      </c>
      <c r="E41" s="1339"/>
      <c r="F41" s="1376">
        <v>73</v>
      </c>
      <c r="G41" s="1391">
        <v>4295</v>
      </c>
      <c r="H41" s="1387">
        <v>30.1</v>
      </c>
      <c r="I41" s="1388">
        <v>22.8</v>
      </c>
      <c r="J41" s="1389">
        <v>488</v>
      </c>
      <c r="K41" s="1335"/>
      <c r="L41" s="1333"/>
    </row>
    <row r="42" spans="1:12" s="1336" customFormat="1" ht="12.75" customHeight="1">
      <c r="A42" s="1333"/>
      <c r="B42" s="1334"/>
      <c r="C42" s="1338"/>
      <c r="D42" s="1339" t="s">
        <v>593</v>
      </c>
      <c r="E42" s="1339"/>
      <c r="F42" s="1376">
        <v>16</v>
      </c>
      <c r="G42" s="1391">
        <v>8291</v>
      </c>
      <c r="H42" s="1387">
        <v>59</v>
      </c>
      <c r="I42" s="1388">
        <v>33.6</v>
      </c>
      <c r="J42" s="1389">
        <v>1238</v>
      </c>
      <c r="K42" s="1335"/>
      <c r="L42" s="1333"/>
    </row>
    <row r="43" spans="1:12" s="1336" customFormat="1" ht="12.75" customHeight="1">
      <c r="A43" s="1333"/>
      <c r="B43" s="1334"/>
      <c r="C43" s="1338"/>
      <c r="D43" s="1339" t="s">
        <v>594</v>
      </c>
      <c r="E43" s="1339"/>
      <c r="F43" s="1376">
        <v>217</v>
      </c>
      <c r="G43" s="1391">
        <v>12426</v>
      </c>
      <c r="H43" s="1387">
        <v>43.4</v>
      </c>
      <c r="I43" s="1388">
        <v>37.1</v>
      </c>
      <c r="J43" s="1389">
        <v>1042</v>
      </c>
      <c r="K43" s="1335"/>
      <c r="L43" s="1333"/>
    </row>
    <row r="44" spans="1:12" s="1336" customFormat="1" ht="12.75" customHeight="1">
      <c r="A44" s="1333"/>
      <c r="B44" s="1334"/>
      <c r="C44" s="1340" t="s">
        <v>427</v>
      </c>
      <c r="D44" s="1343"/>
      <c r="E44" s="1343"/>
      <c r="F44" s="1375">
        <v>287</v>
      </c>
      <c r="G44" s="1390">
        <v>55244</v>
      </c>
      <c r="H44" s="1383">
        <v>69.8</v>
      </c>
      <c r="I44" s="1384">
        <v>39.299999999999997</v>
      </c>
      <c r="J44" s="1385">
        <v>607</v>
      </c>
      <c r="K44" s="1335"/>
      <c r="L44" s="1333">
        <v>607</v>
      </c>
    </row>
    <row r="45" spans="1:12" s="1336" customFormat="1" ht="12.75" customHeight="1">
      <c r="A45" s="1333"/>
      <c r="B45" s="1334"/>
      <c r="C45" s="1340" t="s">
        <v>428</v>
      </c>
      <c r="D45" s="1344"/>
      <c r="E45" s="1344"/>
      <c r="F45" s="1375">
        <v>54</v>
      </c>
      <c r="G45" s="1390">
        <v>1301</v>
      </c>
      <c r="H45" s="1383">
        <v>19.899999999999999</v>
      </c>
      <c r="I45" s="1384">
        <v>23.3</v>
      </c>
      <c r="J45" s="1385">
        <v>662</v>
      </c>
      <c r="K45" s="1335"/>
      <c r="L45" s="1333"/>
    </row>
    <row r="46" spans="1:12" s="1336" customFormat="1" ht="12.75" customHeight="1">
      <c r="A46" s="1333"/>
      <c r="B46" s="1334"/>
      <c r="C46" s="1322" t="s">
        <v>429</v>
      </c>
      <c r="D46" s="1345"/>
      <c r="E46" s="1345"/>
      <c r="F46" s="1375">
        <v>619</v>
      </c>
      <c r="G46" s="1390">
        <v>24382</v>
      </c>
      <c r="H46" s="1383">
        <v>38.5</v>
      </c>
      <c r="I46" s="1384">
        <v>43.4</v>
      </c>
      <c r="J46" s="1385">
        <v>780</v>
      </c>
      <c r="K46" s="1335"/>
      <c r="L46" s="1333"/>
    </row>
    <row r="47" spans="1:12" s="1336" customFormat="1" ht="12.75" customHeight="1">
      <c r="A47" s="1333"/>
      <c r="B47" s="1334"/>
      <c r="C47" s="1322" t="s">
        <v>430</v>
      </c>
      <c r="D47" s="1327"/>
      <c r="E47" s="1327"/>
      <c r="F47" s="1375">
        <v>362</v>
      </c>
      <c r="G47" s="1390">
        <v>62432</v>
      </c>
      <c r="H47" s="1383">
        <v>28.1</v>
      </c>
      <c r="I47" s="1384">
        <v>36</v>
      </c>
      <c r="J47" s="1385">
        <v>192</v>
      </c>
      <c r="K47" s="1335"/>
      <c r="L47" s="1333"/>
    </row>
    <row r="48" spans="1:12" s="1336" customFormat="1" ht="12.75" customHeight="1">
      <c r="A48" s="1333"/>
      <c r="B48" s="1334"/>
      <c r="C48" s="1340" t="s">
        <v>432</v>
      </c>
      <c r="D48" s="1325"/>
      <c r="E48" s="1325"/>
      <c r="F48" s="1375">
        <v>209</v>
      </c>
      <c r="G48" s="1390">
        <v>8171</v>
      </c>
      <c r="H48" s="1383">
        <v>16.5</v>
      </c>
      <c r="I48" s="1384">
        <v>28.9</v>
      </c>
      <c r="J48" s="1385">
        <v>254</v>
      </c>
      <c r="K48" s="1335"/>
      <c r="L48" s="1333"/>
    </row>
    <row r="49" spans="1:13" s="1336" customFormat="1" ht="12.75" customHeight="1">
      <c r="A49" s="1333"/>
      <c r="B49" s="1334"/>
      <c r="C49" s="1340" t="s">
        <v>433</v>
      </c>
      <c r="D49" s="1325"/>
      <c r="E49" s="1325"/>
      <c r="F49" s="1375">
        <v>676</v>
      </c>
      <c r="G49" s="1390">
        <v>38084</v>
      </c>
      <c r="H49" s="1383">
        <v>19.7</v>
      </c>
      <c r="I49" s="1384">
        <v>27.9</v>
      </c>
      <c r="J49" s="1385">
        <v>293</v>
      </c>
      <c r="K49" s="1335"/>
      <c r="L49" s="1333"/>
    </row>
    <row r="50" spans="1:13" s="1336" customFormat="1" ht="12.75" customHeight="1">
      <c r="A50" s="1333"/>
      <c r="B50" s="1334"/>
      <c r="C50" s="1342"/>
      <c r="D50" s="1325" t="s">
        <v>595</v>
      </c>
      <c r="E50" s="1325"/>
      <c r="F50" s="1376">
        <v>196</v>
      </c>
      <c r="G50" s="1391">
        <v>18641</v>
      </c>
      <c r="H50" s="1387">
        <v>23.6</v>
      </c>
      <c r="I50" s="1388">
        <v>19.7</v>
      </c>
      <c r="J50" s="1389">
        <v>263</v>
      </c>
      <c r="K50" s="1335"/>
      <c r="L50" s="1333"/>
    </row>
    <row r="51" spans="1:13" s="1336" customFormat="1" ht="12.75" customHeight="1">
      <c r="A51" s="1333"/>
      <c r="B51" s="1334"/>
      <c r="C51" s="1342"/>
      <c r="D51" s="1346" t="s">
        <v>596</v>
      </c>
      <c r="E51" s="1346"/>
      <c r="F51" s="1376">
        <v>480</v>
      </c>
      <c r="G51" s="1391">
        <v>19443</v>
      </c>
      <c r="H51" s="1387">
        <v>17</v>
      </c>
      <c r="I51" s="1388">
        <v>35.799999999999997</v>
      </c>
      <c r="J51" s="1389">
        <v>322</v>
      </c>
      <c r="K51" s="1335"/>
      <c r="L51" s="1333"/>
    </row>
    <row r="52" spans="1:13" s="1336" customFormat="1" ht="12.75" customHeight="1">
      <c r="A52" s="1333"/>
      <c r="B52" s="1334"/>
      <c r="C52" s="1340" t="s">
        <v>555</v>
      </c>
      <c r="D52" s="1323"/>
      <c r="E52" s="1323"/>
      <c r="F52" s="1375">
        <v>85</v>
      </c>
      <c r="G52" s="1390">
        <v>2843</v>
      </c>
      <c r="H52" s="1383">
        <v>17.8</v>
      </c>
      <c r="I52" s="1384">
        <v>23.7</v>
      </c>
      <c r="J52" s="1385">
        <v>356</v>
      </c>
      <c r="K52" s="1335"/>
      <c r="L52" s="1333"/>
    </row>
    <row r="53" spans="1:13" s="1336" customFormat="1" ht="12.75" customHeight="1">
      <c r="A53" s="1333"/>
      <c r="B53" s="1334"/>
      <c r="C53" s="1340" t="s">
        <v>434</v>
      </c>
      <c r="D53" s="1323"/>
      <c r="E53" s="1323"/>
      <c r="F53" s="1375">
        <v>216</v>
      </c>
      <c r="G53" s="1390">
        <v>8196</v>
      </c>
      <c r="H53" s="1383">
        <v>17.2</v>
      </c>
      <c r="I53" s="1384">
        <v>38.799999999999997</v>
      </c>
      <c r="J53" s="1385">
        <v>340</v>
      </c>
      <c r="K53" s="1335"/>
      <c r="L53" s="1333"/>
    </row>
    <row r="54" spans="1:13" s="1336" customFormat="1" ht="12.75" customHeight="1">
      <c r="A54" s="1333"/>
      <c r="B54" s="1334"/>
      <c r="C54" s="1340" t="s">
        <v>556</v>
      </c>
      <c r="D54" s="1323"/>
      <c r="E54" s="1323"/>
      <c r="F54" s="1377" t="s">
        <v>9</v>
      </c>
      <c r="G54" s="1392" t="s">
        <v>9</v>
      </c>
      <c r="H54" s="1383" t="s">
        <v>9</v>
      </c>
      <c r="I54" s="1384" t="s">
        <v>9</v>
      </c>
      <c r="J54" s="1385" t="s">
        <v>9</v>
      </c>
      <c r="K54" s="1335"/>
      <c r="L54" s="1333"/>
    </row>
    <row r="55" spans="1:13" s="699" customFormat="1">
      <c r="A55" s="696"/>
      <c r="B55" s="697"/>
      <c r="C55" s="710" t="s">
        <v>575</v>
      </c>
      <c r="D55" s="711"/>
      <c r="E55" s="711"/>
      <c r="F55" s="712"/>
      <c r="G55" s="712"/>
      <c r="H55" s="712"/>
      <c r="I55" s="712"/>
      <c r="J55" s="713"/>
      <c r="K55" s="698"/>
      <c r="L55" s="696"/>
    </row>
    <row r="56" spans="1:13" s="527" customFormat="1" ht="13.5" customHeight="1">
      <c r="A56" s="523"/>
      <c r="B56" s="702">
        <v>12</v>
      </c>
      <c r="C56" s="1513">
        <v>41760</v>
      </c>
      <c r="D56" s="1513"/>
      <c r="E56" s="1366"/>
      <c r="F56" s="191"/>
      <c r="G56" s="191"/>
      <c r="H56" s="191"/>
      <c r="I56" s="191"/>
      <c r="J56" s="191"/>
      <c r="K56" s="701"/>
      <c r="L56" s="523"/>
    </row>
    <row r="57" spans="1:13" s="527" customFormat="1">
      <c r="A57" s="703"/>
      <c r="B57" s="704"/>
      <c r="C57" s="705"/>
      <c r="D57" s="192"/>
      <c r="E57" s="192"/>
      <c r="F57" s="192"/>
      <c r="G57" s="192"/>
      <c r="H57" s="192"/>
      <c r="I57" s="192"/>
      <c r="J57" s="192"/>
      <c r="K57" s="706"/>
      <c r="L57" s="703"/>
    </row>
    <row r="58" spans="1:13">
      <c r="A58" s="522"/>
      <c r="B58" s="522"/>
      <c r="C58" s="522"/>
      <c r="D58" s="522"/>
      <c r="E58" s="522"/>
      <c r="F58" s="707"/>
      <c r="G58" s="707"/>
      <c r="H58" s="707"/>
      <c r="I58" s="707"/>
      <c r="J58" s="911"/>
      <c r="K58" s="630"/>
      <c r="L58" s="708"/>
      <c r="M58" s="630"/>
    </row>
    <row r="59" spans="1:13">
      <c r="J59" s="630"/>
      <c r="K59" s="630"/>
      <c r="L59" s="630"/>
      <c r="M59" s="630"/>
    </row>
    <row r="60" spans="1:13">
      <c r="J60" s="630"/>
      <c r="K60" s="630"/>
      <c r="L60" s="630"/>
      <c r="M60" s="630"/>
    </row>
    <row r="61" spans="1:13">
      <c r="J61" s="630"/>
      <c r="K61" s="630"/>
      <c r="L61" s="630"/>
      <c r="M61" s="630"/>
    </row>
    <row r="62" spans="1:13">
      <c r="J62" s="630"/>
      <c r="K62" s="630"/>
      <c r="L62" s="630"/>
      <c r="M62" s="630"/>
    </row>
    <row r="63" spans="1:13">
      <c r="J63" s="630"/>
      <c r="K63" s="630"/>
      <c r="L63" s="630"/>
      <c r="M63" s="630"/>
    </row>
    <row r="64" spans="1:13">
      <c r="J64" s="630"/>
      <c r="K64" s="630"/>
      <c r="L64" s="630"/>
      <c r="M64" s="630"/>
    </row>
    <row r="65" spans="7:13">
      <c r="J65" s="912"/>
      <c r="K65" s="630"/>
      <c r="L65" s="630"/>
      <c r="M65" s="630"/>
    </row>
    <row r="66" spans="7:13">
      <c r="J66" s="630"/>
      <c r="K66" s="630"/>
      <c r="L66" s="630"/>
      <c r="M66" s="630"/>
    </row>
    <row r="67" spans="7:13">
      <c r="J67" s="630"/>
      <c r="K67" s="630"/>
      <c r="L67" s="630"/>
      <c r="M67" s="630"/>
    </row>
    <row r="68" spans="7:13">
      <c r="J68" s="630"/>
      <c r="K68" s="630"/>
      <c r="L68" s="630"/>
      <c r="M68" s="630"/>
    </row>
    <row r="69" spans="7:13">
      <c r="J69" s="630"/>
      <c r="K69" s="630"/>
      <c r="L69" s="630"/>
      <c r="M69" s="630"/>
    </row>
    <row r="75" spans="7:13">
      <c r="G75" s="502"/>
    </row>
  </sheetData>
  <mergeCells count="7">
    <mergeCell ref="C56:D56"/>
    <mergeCell ref="C1:D1"/>
    <mergeCell ref="J1:K1"/>
    <mergeCell ref="J2:J3"/>
    <mergeCell ref="C4:J4"/>
    <mergeCell ref="C7:D7"/>
    <mergeCell ref="C6: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M77"/>
  <sheetViews>
    <sheetView workbookViewId="0">
      <selection activeCell="Y28" sqref="Y28"/>
    </sheetView>
  </sheetViews>
  <sheetFormatPr defaultRowHeight="12.75"/>
  <cols>
    <col min="1" max="1" width="1" style="223" customWidth="1"/>
    <col min="2" max="2" width="2.42578125" style="223" customWidth="1"/>
    <col min="3" max="3" width="2" style="223" customWidth="1"/>
    <col min="4" max="4" width="21.7109375" style="223" customWidth="1"/>
    <col min="5" max="5" width="7.7109375" style="223" customWidth="1"/>
    <col min="6" max="6" width="0.140625" style="223" customWidth="1"/>
    <col min="7" max="7" width="7.7109375" style="223" customWidth="1"/>
    <col min="8" max="8" width="0.140625" style="223" customWidth="1"/>
    <col min="9" max="9" width="7.7109375" style="223" customWidth="1"/>
    <col min="10" max="10" width="0.140625" style="223" customWidth="1"/>
    <col min="11" max="11" width="8" style="223" customWidth="1"/>
    <col min="12" max="12" width="0.140625" style="223" customWidth="1"/>
    <col min="13" max="13" width="8.140625" style="223" customWidth="1"/>
    <col min="14" max="14" width="0.140625" style="223" customWidth="1"/>
    <col min="15" max="15" width="7.7109375" style="223" customWidth="1"/>
    <col min="16" max="16" width="0.140625" style="223" customWidth="1"/>
    <col min="17" max="17" width="7.7109375" style="223" customWidth="1"/>
    <col min="18" max="18" width="0.140625" style="223" customWidth="1"/>
    <col min="19" max="19" width="8.42578125" style="223" customWidth="1"/>
    <col min="20" max="20" width="0.140625" style="223" customWidth="1"/>
    <col min="21" max="21" width="7.7109375" style="223" customWidth="1"/>
    <col min="22" max="22" width="2.5703125" style="223" customWidth="1"/>
    <col min="23" max="23" width="1" style="223" customWidth="1"/>
    <col min="24" max="24" width="7" style="223" bestFit="1" customWidth="1"/>
    <col min="25" max="215" width="9.140625" style="223"/>
    <col min="216" max="216" width="1" style="223" customWidth="1"/>
    <col min="217" max="217" width="2.42578125" style="223" customWidth="1"/>
    <col min="218" max="218" width="2" style="223" customWidth="1"/>
    <col min="219" max="219" width="24.42578125" style="223" customWidth="1"/>
    <col min="220" max="222" width="3.85546875" style="223" customWidth="1"/>
    <col min="223" max="223" width="4" style="223" customWidth="1"/>
    <col min="224" max="224" width="4.140625" style="223" customWidth="1"/>
    <col min="225" max="227" width="3.85546875" style="223" customWidth="1"/>
    <col min="228" max="229" width="4.140625" style="223" customWidth="1"/>
    <col min="230" max="233" width="3.85546875" style="223" customWidth="1"/>
    <col min="234" max="234" width="4.28515625" style="223" customWidth="1"/>
    <col min="235" max="235" width="4.140625" style="223" customWidth="1"/>
    <col min="236" max="237" width="3.85546875" style="223" customWidth="1"/>
    <col min="238" max="238" width="2.5703125" style="223" customWidth="1"/>
    <col min="239" max="239" width="1" style="223" customWidth="1"/>
    <col min="240" max="243" width="0" style="223" hidden="1" customWidth="1"/>
    <col min="244" max="260" width="5.28515625" style="223" customWidth="1"/>
    <col min="261" max="471" width="9.140625" style="223"/>
    <col min="472" max="472" width="1" style="223" customWidth="1"/>
    <col min="473" max="473" width="2.42578125" style="223" customWidth="1"/>
    <col min="474" max="474" width="2" style="223" customWidth="1"/>
    <col min="475" max="475" width="24.42578125" style="223" customWidth="1"/>
    <col min="476" max="478" width="3.85546875" style="223" customWidth="1"/>
    <col min="479" max="479" width="4" style="223" customWidth="1"/>
    <col min="480" max="480" width="4.140625" style="223" customWidth="1"/>
    <col min="481" max="483" width="3.85546875" style="223" customWidth="1"/>
    <col min="484" max="485" width="4.140625" style="223" customWidth="1"/>
    <col min="486" max="489" width="3.85546875" style="223" customWidth="1"/>
    <col min="490" max="490" width="4.28515625" style="223" customWidth="1"/>
    <col min="491" max="491" width="4.140625" style="223" customWidth="1"/>
    <col min="492" max="493" width="3.85546875" style="223" customWidth="1"/>
    <col min="494" max="494" width="2.5703125" style="223" customWidth="1"/>
    <col min="495" max="495" width="1" style="223" customWidth="1"/>
    <col min="496" max="499" width="0" style="223" hidden="1" customWidth="1"/>
    <col min="500" max="516" width="5.28515625" style="223" customWidth="1"/>
    <col min="517" max="727" width="9.140625" style="223"/>
    <col min="728" max="728" width="1" style="223" customWidth="1"/>
    <col min="729" max="729" width="2.42578125" style="223" customWidth="1"/>
    <col min="730" max="730" width="2" style="223" customWidth="1"/>
    <col min="731" max="731" width="24.42578125" style="223" customWidth="1"/>
    <col min="732" max="734" width="3.85546875" style="223" customWidth="1"/>
    <col min="735" max="735" width="4" style="223" customWidth="1"/>
    <col min="736" max="736" width="4.140625" style="223" customWidth="1"/>
    <col min="737" max="739" width="3.85546875" style="223" customWidth="1"/>
    <col min="740" max="741" width="4.140625" style="223" customWidth="1"/>
    <col min="742" max="745" width="3.85546875" style="223" customWidth="1"/>
    <col min="746" max="746" width="4.28515625" style="223" customWidth="1"/>
    <col min="747" max="747" width="4.140625" style="223" customWidth="1"/>
    <col min="748" max="749" width="3.85546875" style="223" customWidth="1"/>
    <col min="750" max="750" width="2.5703125" style="223" customWidth="1"/>
    <col min="751" max="751" width="1" style="223" customWidth="1"/>
    <col min="752" max="755" width="0" style="223" hidden="1" customWidth="1"/>
    <col min="756" max="772" width="5.28515625" style="223" customWidth="1"/>
    <col min="773" max="983" width="9.140625" style="223"/>
    <col min="984" max="984" width="1" style="223" customWidth="1"/>
    <col min="985" max="985" width="2.42578125" style="223" customWidth="1"/>
    <col min="986" max="986" width="2" style="223" customWidth="1"/>
    <col min="987" max="987" width="24.42578125" style="223" customWidth="1"/>
    <col min="988" max="990" width="3.85546875" style="223" customWidth="1"/>
    <col min="991" max="991" width="4" style="223" customWidth="1"/>
    <col min="992" max="992" width="4.140625" style="223" customWidth="1"/>
    <col min="993" max="995" width="3.85546875" style="223" customWidth="1"/>
    <col min="996" max="997" width="4.140625" style="223" customWidth="1"/>
    <col min="998" max="1001" width="3.85546875" style="223" customWidth="1"/>
    <col min="1002" max="1002" width="4.28515625" style="223" customWidth="1"/>
    <col min="1003" max="1003" width="4.140625" style="223" customWidth="1"/>
    <col min="1004" max="1005" width="3.85546875" style="223" customWidth="1"/>
    <col min="1006" max="1006" width="2.5703125" style="223" customWidth="1"/>
    <col min="1007" max="1007" width="1" style="223" customWidth="1"/>
    <col min="1008" max="1011" width="0" style="223" hidden="1" customWidth="1"/>
    <col min="1012" max="1028" width="5.28515625" style="223" customWidth="1"/>
    <col min="1029" max="1239" width="9.140625" style="223"/>
    <col min="1240" max="1240" width="1" style="223" customWidth="1"/>
    <col min="1241" max="1241" width="2.42578125" style="223" customWidth="1"/>
    <col min="1242" max="1242" width="2" style="223" customWidth="1"/>
    <col min="1243" max="1243" width="24.42578125" style="223" customWidth="1"/>
    <col min="1244" max="1246" width="3.85546875" style="223" customWidth="1"/>
    <col min="1247" max="1247" width="4" style="223" customWidth="1"/>
    <col min="1248" max="1248" width="4.140625" style="223" customWidth="1"/>
    <col min="1249" max="1251" width="3.85546875" style="223" customWidth="1"/>
    <col min="1252" max="1253" width="4.140625" style="223" customWidth="1"/>
    <col min="1254" max="1257" width="3.85546875" style="223" customWidth="1"/>
    <col min="1258" max="1258" width="4.28515625" style="223" customWidth="1"/>
    <col min="1259" max="1259" width="4.140625" style="223" customWidth="1"/>
    <col min="1260" max="1261" width="3.85546875" style="223" customWidth="1"/>
    <col min="1262" max="1262" width="2.5703125" style="223" customWidth="1"/>
    <col min="1263" max="1263" width="1" style="223" customWidth="1"/>
    <col min="1264" max="1267" width="0" style="223" hidden="1" customWidth="1"/>
    <col min="1268" max="1284" width="5.28515625" style="223" customWidth="1"/>
    <col min="1285" max="1495" width="9.140625" style="223"/>
    <col min="1496" max="1496" width="1" style="223" customWidth="1"/>
    <col min="1497" max="1497" width="2.42578125" style="223" customWidth="1"/>
    <col min="1498" max="1498" width="2" style="223" customWidth="1"/>
    <col min="1499" max="1499" width="24.42578125" style="223" customWidth="1"/>
    <col min="1500" max="1502" width="3.85546875" style="223" customWidth="1"/>
    <col min="1503" max="1503" width="4" style="223" customWidth="1"/>
    <col min="1504" max="1504" width="4.140625" style="223" customWidth="1"/>
    <col min="1505" max="1507" width="3.85546875" style="223" customWidth="1"/>
    <col min="1508" max="1509" width="4.140625" style="223" customWidth="1"/>
    <col min="1510" max="1513" width="3.85546875" style="223" customWidth="1"/>
    <col min="1514" max="1514" width="4.28515625" style="223" customWidth="1"/>
    <col min="1515" max="1515" width="4.140625" style="223" customWidth="1"/>
    <col min="1516" max="1517" width="3.85546875" style="223" customWidth="1"/>
    <col min="1518" max="1518" width="2.5703125" style="223" customWidth="1"/>
    <col min="1519" max="1519" width="1" style="223" customWidth="1"/>
    <col min="1520" max="1523" width="0" style="223" hidden="1" customWidth="1"/>
    <col min="1524" max="1540" width="5.28515625" style="223" customWidth="1"/>
    <col min="1541" max="1751" width="9.140625" style="223"/>
    <col min="1752" max="1752" width="1" style="223" customWidth="1"/>
    <col min="1753" max="1753" width="2.42578125" style="223" customWidth="1"/>
    <col min="1754" max="1754" width="2" style="223" customWidth="1"/>
    <col min="1755" max="1755" width="24.42578125" style="223" customWidth="1"/>
    <col min="1756" max="1758" width="3.85546875" style="223" customWidth="1"/>
    <col min="1759" max="1759" width="4" style="223" customWidth="1"/>
    <col min="1760" max="1760" width="4.140625" style="223" customWidth="1"/>
    <col min="1761" max="1763" width="3.85546875" style="223" customWidth="1"/>
    <col min="1764" max="1765" width="4.140625" style="223" customWidth="1"/>
    <col min="1766" max="1769" width="3.85546875" style="223" customWidth="1"/>
    <col min="1770" max="1770" width="4.28515625" style="223" customWidth="1"/>
    <col min="1771" max="1771" width="4.140625" style="223" customWidth="1"/>
    <col min="1772" max="1773" width="3.85546875" style="223" customWidth="1"/>
    <col min="1774" max="1774" width="2.5703125" style="223" customWidth="1"/>
    <col min="1775" max="1775" width="1" style="223" customWidth="1"/>
    <col min="1776" max="1779" width="0" style="223" hidden="1" customWidth="1"/>
    <col min="1780" max="1796" width="5.28515625" style="223" customWidth="1"/>
    <col min="1797" max="2007" width="9.140625" style="223"/>
    <col min="2008" max="2008" width="1" style="223" customWidth="1"/>
    <col min="2009" max="2009" width="2.42578125" style="223" customWidth="1"/>
    <col min="2010" max="2010" width="2" style="223" customWidth="1"/>
    <col min="2011" max="2011" width="24.42578125" style="223" customWidth="1"/>
    <col min="2012" max="2014" width="3.85546875" style="223" customWidth="1"/>
    <col min="2015" max="2015" width="4" style="223" customWidth="1"/>
    <col min="2016" max="2016" width="4.140625" style="223" customWidth="1"/>
    <col min="2017" max="2019" width="3.85546875" style="223" customWidth="1"/>
    <col min="2020" max="2021" width="4.140625" style="223" customWidth="1"/>
    <col min="2022" max="2025" width="3.85546875" style="223" customWidth="1"/>
    <col min="2026" max="2026" width="4.28515625" style="223" customWidth="1"/>
    <col min="2027" max="2027" width="4.140625" style="223" customWidth="1"/>
    <col min="2028" max="2029" width="3.85546875" style="223" customWidth="1"/>
    <col min="2030" max="2030" width="2.5703125" style="223" customWidth="1"/>
    <col min="2031" max="2031" width="1" style="223" customWidth="1"/>
    <col min="2032" max="2035" width="0" style="223" hidden="1" customWidth="1"/>
    <col min="2036" max="2052" width="5.28515625" style="223" customWidth="1"/>
    <col min="2053" max="2263" width="9.140625" style="223"/>
    <col min="2264" max="2264" width="1" style="223" customWidth="1"/>
    <col min="2265" max="2265" width="2.42578125" style="223" customWidth="1"/>
    <col min="2266" max="2266" width="2" style="223" customWidth="1"/>
    <col min="2267" max="2267" width="24.42578125" style="223" customWidth="1"/>
    <col min="2268" max="2270" width="3.85546875" style="223" customWidth="1"/>
    <col min="2271" max="2271" width="4" style="223" customWidth="1"/>
    <col min="2272" max="2272" width="4.140625" style="223" customWidth="1"/>
    <col min="2273" max="2275" width="3.85546875" style="223" customWidth="1"/>
    <col min="2276" max="2277" width="4.140625" style="223" customWidth="1"/>
    <col min="2278" max="2281" width="3.85546875" style="223" customWidth="1"/>
    <col min="2282" max="2282" width="4.28515625" style="223" customWidth="1"/>
    <col min="2283" max="2283" width="4.140625" style="223" customWidth="1"/>
    <col min="2284" max="2285" width="3.85546875" style="223" customWidth="1"/>
    <col min="2286" max="2286" width="2.5703125" style="223" customWidth="1"/>
    <col min="2287" max="2287" width="1" style="223" customWidth="1"/>
    <col min="2288" max="2291" width="0" style="223" hidden="1" customWidth="1"/>
    <col min="2292" max="2308" width="5.28515625" style="223" customWidth="1"/>
    <col min="2309" max="2519" width="9.140625" style="223"/>
    <col min="2520" max="2520" width="1" style="223" customWidth="1"/>
    <col min="2521" max="2521" width="2.42578125" style="223" customWidth="1"/>
    <col min="2522" max="2522" width="2" style="223" customWidth="1"/>
    <col min="2523" max="2523" width="24.42578125" style="223" customWidth="1"/>
    <col min="2524" max="2526" width="3.85546875" style="223" customWidth="1"/>
    <col min="2527" max="2527" width="4" style="223" customWidth="1"/>
    <col min="2528" max="2528" width="4.140625" style="223" customWidth="1"/>
    <col min="2529" max="2531" width="3.85546875" style="223" customWidth="1"/>
    <col min="2532" max="2533" width="4.140625" style="223" customWidth="1"/>
    <col min="2534" max="2537" width="3.85546875" style="223" customWidth="1"/>
    <col min="2538" max="2538" width="4.28515625" style="223" customWidth="1"/>
    <col min="2539" max="2539" width="4.140625" style="223" customWidth="1"/>
    <col min="2540" max="2541" width="3.85546875" style="223" customWidth="1"/>
    <col min="2542" max="2542" width="2.5703125" style="223" customWidth="1"/>
    <col min="2543" max="2543" width="1" style="223" customWidth="1"/>
    <col min="2544" max="2547" width="0" style="223" hidden="1" customWidth="1"/>
    <col min="2548" max="2564" width="5.28515625" style="223" customWidth="1"/>
    <col min="2565" max="2775" width="9.140625" style="223"/>
    <col min="2776" max="2776" width="1" style="223" customWidth="1"/>
    <col min="2777" max="2777" width="2.42578125" style="223" customWidth="1"/>
    <col min="2778" max="2778" width="2" style="223" customWidth="1"/>
    <col min="2779" max="2779" width="24.42578125" style="223" customWidth="1"/>
    <col min="2780" max="2782" width="3.85546875" style="223" customWidth="1"/>
    <col min="2783" max="2783" width="4" style="223" customWidth="1"/>
    <col min="2784" max="2784" width="4.140625" style="223" customWidth="1"/>
    <col min="2785" max="2787" width="3.85546875" style="223" customWidth="1"/>
    <col min="2788" max="2789" width="4.140625" style="223" customWidth="1"/>
    <col min="2790" max="2793" width="3.85546875" style="223" customWidth="1"/>
    <col min="2794" max="2794" width="4.28515625" style="223" customWidth="1"/>
    <col min="2795" max="2795" width="4.140625" style="223" customWidth="1"/>
    <col min="2796" max="2797" width="3.85546875" style="223" customWidth="1"/>
    <col min="2798" max="2798" width="2.5703125" style="223" customWidth="1"/>
    <col min="2799" max="2799" width="1" style="223" customWidth="1"/>
    <col min="2800" max="2803" width="0" style="223" hidden="1" customWidth="1"/>
    <col min="2804" max="2820" width="5.28515625" style="223" customWidth="1"/>
    <col min="2821" max="3031" width="9.140625" style="223"/>
    <col min="3032" max="3032" width="1" style="223" customWidth="1"/>
    <col min="3033" max="3033" width="2.42578125" style="223" customWidth="1"/>
    <col min="3034" max="3034" width="2" style="223" customWidth="1"/>
    <col min="3035" max="3035" width="24.42578125" style="223" customWidth="1"/>
    <col min="3036" max="3038" width="3.85546875" style="223" customWidth="1"/>
    <col min="3039" max="3039" width="4" style="223" customWidth="1"/>
    <col min="3040" max="3040" width="4.140625" style="223" customWidth="1"/>
    <col min="3041" max="3043" width="3.85546875" style="223" customWidth="1"/>
    <col min="3044" max="3045" width="4.140625" style="223" customWidth="1"/>
    <col min="3046" max="3049" width="3.85546875" style="223" customWidth="1"/>
    <col min="3050" max="3050" width="4.28515625" style="223" customWidth="1"/>
    <col min="3051" max="3051" width="4.140625" style="223" customWidth="1"/>
    <col min="3052" max="3053" width="3.85546875" style="223" customWidth="1"/>
    <col min="3054" max="3054" width="2.5703125" style="223" customWidth="1"/>
    <col min="3055" max="3055" width="1" style="223" customWidth="1"/>
    <col min="3056" max="3059" width="0" style="223" hidden="1" customWidth="1"/>
    <col min="3060" max="3076" width="5.28515625" style="223" customWidth="1"/>
    <col min="3077" max="3287" width="9.140625" style="223"/>
    <col min="3288" max="3288" width="1" style="223" customWidth="1"/>
    <col min="3289" max="3289" width="2.42578125" style="223" customWidth="1"/>
    <col min="3290" max="3290" width="2" style="223" customWidth="1"/>
    <col min="3291" max="3291" width="24.42578125" style="223" customWidth="1"/>
    <col min="3292" max="3294" width="3.85546875" style="223" customWidth="1"/>
    <col min="3295" max="3295" width="4" style="223" customWidth="1"/>
    <col min="3296" max="3296" width="4.140625" style="223" customWidth="1"/>
    <col min="3297" max="3299" width="3.85546875" style="223" customWidth="1"/>
    <col min="3300" max="3301" width="4.140625" style="223" customWidth="1"/>
    <col min="3302" max="3305" width="3.85546875" style="223" customWidth="1"/>
    <col min="3306" max="3306" width="4.28515625" style="223" customWidth="1"/>
    <col min="3307" max="3307" width="4.140625" style="223" customWidth="1"/>
    <col min="3308" max="3309" width="3.85546875" style="223" customWidth="1"/>
    <col min="3310" max="3310" width="2.5703125" style="223" customWidth="1"/>
    <col min="3311" max="3311" width="1" style="223" customWidth="1"/>
    <col min="3312" max="3315" width="0" style="223" hidden="1" customWidth="1"/>
    <col min="3316" max="3332" width="5.28515625" style="223" customWidth="1"/>
    <col min="3333" max="3543" width="9.140625" style="223"/>
    <col min="3544" max="3544" width="1" style="223" customWidth="1"/>
    <col min="3545" max="3545" width="2.42578125" style="223" customWidth="1"/>
    <col min="3546" max="3546" width="2" style="223" customWidth="1"/>
    <col min="3547" max="3547" width="24.42578125" style="223" customWidth="1"/>
    <col min="3548" max="3550" width="3.85546875" style="223" customWidth="1"/>
    <col min="3551" max="3551" width="4" style="223" customWidth="1"/>
    <col min="3552" max="3552" width="4.140625" style="223" customWidth="1"/>
    <col min="3553" max="3555" width="3.85546875" style="223" customWidth="1"/>
    <col min="3556" max="3557" width="4.140625" style="223" customWidth="1"/>
    <col min="3558" max="3561" width="3.85546875" style="223" customWidth="1"/>
    <col min="3562" max="3562" width="4.28515625" style="223" customWidth="1"/>
    <col min="3563" max="3563" width="4.140625" style="223" customWidth="1"/>
    <col min="3564" max="3565" width="3.85546875" style="223" customWidth="1"/>
    <col min="3566" max="3566" width="2.5703125" style="223" customWidth="1"/>
    <col min="3567" max="3567" width="1" style="223" customWidth="1"/>
    <col min="3568" max="3571" width="0" style="223" hidden="1" customWidth="1"/>
    <col min="3572" max="3588" width="5.28515625" style="223" customWidth="1"/>
    <col min="3589" max="3799" width="9.140625" style="223"/>
    <col min="3800" max="3800" width="1" style="223" customWidth="1"/>
    <col min="3801" max="3801" width="2.42578125" style="223" customWidth="1"/>
    <col min="3802" max="3802" width="2" style="223" customWidth="1"/>
    <col min="3803" max="3803" width="24.42578125" style="223" customWidth="1"/>
    <col min="3804" max="3806" width="3.85546875" style="223" customWidth="1"/>
    <col min="3807" max="3807" width="4" style="223" customWidth="1"/>
    <col min="3808" max="3808" width="4.140625" style="223" customWidth="1"/>
    <col min="3809" max="3811" width="3.85546875" style="223" customWidth="1"/>
    <col min="3812" max="3813" width="4.140625" style="223" customWidth="1"/>
    <col min="3814" max="3817" width="3.85546875" style="223" customWidth="1"/>
    <col min="3818" max="3818" width="4.28515625" style="223" customWidth="1"/>
    <col min="3819" max="3819" width="4.140625" style="223" customWidth="1"/>
    <col min="3820" max="3821" width="3.85546875" style="223" customWidth="1"/>
    <col min="3822" max="3822" width="2.5703125" style="223" customWidth="1"/>
    <col min="3823" max="3823" width="1" style="223" customWidth="1"/>
    <col min="3824" max="3827" width="0" style="223" hidden="1" customWidth="1"/>
    <col min="3828" max="3844" width="5.28515625" style="223" customWidth="1"/>
    <col min="3845" max="4055" width="9.140625" style="223"/>
    <col min="4056" max="4056" width="1" style="223" customWidth="1"/>
    <col min="4057" max="4057" width="2.42578125" style="223" customWidth="1"/>
    <col min="4058" max="4058" width="2" style="223" customWidth="1"/>
    <col min="4059" max="4059" width="24.42578125" style="223" customWidth="1"/>
    <col min="4060" max="4062" width="3.85546875" style="223" customWidth="1"/>
    <col min="4063" max="4063" width="4" style="223" customWidth="1"/>
    <col min="4064" max="4064" width="4.140625" style="223" customWidth="1"/>
    <col min="4065" max="4067" width="3.85546875" style="223" customWidth="1"/>
    <col min="4068" max="4069" width="4.140625" style="223" customWidth="1"/>
    <col min="4070" max="4073" width="3.85546875" style="223" customWidth="1"/>
    <col min="4074" max="4074" width="4.28515625" style="223" customWidth="1"/>
    <col min="4075" max="4075" width="4.140625" style="223" customWidth="1"/>
    <col min="4076" max="4077" width="3.85546875" style="223" customWidth="1"/>
    <col min="4078" max="4078" width="2.5703125" style="223" customWidth="1"/>
    <col min="4079" max="4079" width="1" style="223" customWidth="1"/>
    <col min="4080" max="4083" width="0" style="223" hidden="1" customWidth="1"/>
    <col min="4084" max="4100" width="5.28515625" style="223" customWidth="1"/>
    <col min="4101" max="4311" width="9.140625" style="223"/>
    <col min="4312" max="4312" width="1" style="223" customWidth="1"/>
    <col min="4313" max="4313" width="2.42578125" style="223" customWidth="1"/>
    <col min="4314" max="4314" width="2" style="223" customWidth="1"/>
    <col min="4315" max="4315" width="24.42578125" style="223" customWidth="1"/>
    <col min="4316" max="4318" width="3.85546875" style="223" customWidth="1"/>
    <col min="4319" max="4319" width="4" style="223" customWidth="1"/>
    <col min="4320" max="4320" width="4.140625" style="223" customWidth="1"/>
    <col min="4321" max="4323" width="3.85546875" style="223" customWidth="1"/>
    <col min="4324" max="4325" width="4.140625" style="223" customWidth="1"/>
    <col min="4326" max="4329" width="3.85546875" style="223" customWidth="1"/>
    <col min="4330" max="4330" width="4.28515625" style="223" customWidth="1"/>
    <col min="4331" max="4331" width="4.140625" style="223" customWidth="1"/>
    <col min="4332" max="4333" width="3.85546875" style="223" customWidth="1"/>
    <col min="4334" max="4334" width="2.5703125" style="223" customWidth="1"/>
    <col min="4335" max="4335" width="1" style="223" customWidth="1"/>
    <col min="4336" max="4339" width="0" style="223" hidden="1" customWidth="1"/>
    <col min="4340" max="4356" width="5.28515625" style="223" customWidth="1"/>
    <col min="4357" max="4567" width="9.140625" style="223"/>
    <col min="4568" max="4568" width="1" style="223" customWidth="1"/>
    <col min="4569" max="4569" width="2.42578125" style="223" customWidth="1"/>
    <col min="4570" max="4570" width="2" style="223" customWidth="1"/>
    <col min="4571" max="4571" width="24.42578125" style="223" customWidth="1"/>
    <col min="4572" max="4574" width="3.85546875" style="223" customWidth="1"/>
    <col min="4575" max="4575" width="4" style="223" customWidth="1"/>
    <col min="4576" max="4576" width="4.140625" style="223" customWidth="1"/>
    <col min="4577" max="4579" width="3.85546875" style="223" customWidth="1"/>
    <col min="4580" max="4581" width="4.140625" style="223" customWidth="1"/>
    <col min="4582" max="4585" width="3.85546875" style="223" customWidth="1"/>
    <col min="4586" max="4586" width="4.28515625" style="223" customWidth="1"/>
    <col min="4587" max="4587" width="4.140625" style="223" customWidth="1"/>
    <col min="4588" max="4589" width="3.85546875" style="223" customWidth="1"/>
    <col min="4590" max="4590" width="2.5703125" style="223" customWidth="1"/>
    <col min="4591" max="4591" width="1" style="223" customWidth="1"/>
    <col min="4592" max="4595" width="0" style="223" hidden="1" customWidth="1"/>
    <col min="4596" max="4612" width="5.28515625" style="223" customWidth="1"/>
    <col min="4613" max="4823" width="9.140625" style="223"/>
    <col min="4824" max="4824" width="1" style="223" customWidth="1"/>
    <col min="4825" max="4825" width="2.42578125" style="223" customWidth="1"/>
    <col min="4826" max="4826" width="2" style="223" customWidth="1"/>
    <col min="4827" max="4827" width="24.42578125" style="223" customWidth="1"/>
    <col min="4828" max="4830" width="3.85546875" style="223" customWidth="1"/>
    <col min="4831" max="4831" width="4" style="223" customWidth="1"/>
    <col min="4832" max="4832" width="4.140625" style="223" customWidth="1"/>
    <col min="4833" max="4835" width="3.85546875" style="223" customWidth="1"/>
    <col min="4836" max="4837" width="4.140625" style="223" customWidth="1"/>
    <col min="4838" max="4841" width="3.85546875" style="223" customWidth="1"/>
    <col min="4842" max="4842" width="4.28515625" style="223" customWidth="1"/>
    <col min="4843" max="4843" width="4.140625" style="223" customWidth="1"/>
    <col min="4844" max="4845" width="3.85546875" style="223" customWidth="1"/>
    <col min="4846" max="4846" width="2.5703125" style="223" customWidth="1"/>
    <col min="4847" max="4847" width="1" style="223" customWidth="1"/>
    <col min="4848" max="4851" width="0" style="223" hidden="1" customWidth="1"/>
    <col min="4852" max="4868" width="5.28515625" style="223" customWidth="1"/>
    <col min="4869" max="5079" width="9.140625" style="223"/>
    <col min="5080" max="5080" width="1" style="223" customWidth="1"/>
    <col min="5081" max="5081" width="2.42578125" style="223" customWidth="1"/>
    <col min="5082" max="5082" width="2" style="223" customWidth="1"/>
    <col min="5083" max="5083" width="24.42578125" style="223" customWidth="1"/>
    <col min="5084" max="5086" width="3.85546875" style="223" customWidth="1"/>
    <col min="5087" max="5087" width="4" style="223" customWidth="1"/>
    <col min="5088" max="5088" width="4.140625" style="223" customWidth="1"/>
    <col min="5089" max="5091" width="3.85546875" style="223" customWidth="1"/>
    <col min="5092" max="5093" width="4.140625" style="223" customWidth="1"/>
    <col min="5094" max="5097" width="3.85546875" style="223" customWidth="1"/>
    <col min="5098" max="5098" width="4.28515625" style="223" customWidth="1"/>
    <col min="5099" max="5099" width="4.140625" style="223" customWidth="1"/>
    <col min="5100" max="5101" width="3.85546875" style="223" customWidth="1"/>
    <col min="5102" max="5102" width="2.5703125" style="223" customWidth="1"/>
    <col min="5103" max="5103" width="1" style="223" customWidth="1"/>
    <col min="5104" max="5107" width="0" style="223" hidden="1" customWidth="1"/>
    <col min="5108" max="5124" width="5.28515625" style="223" customWidth="1"/>
    <col min="5125" max="5335" width="9.140625" style="223"/>
    <col min="5336" max="5336" width="1" style="223" customWidth="1"/>
    <col min="5337" max="5337" width="2.42578125" style="223" customWidth="1"/>
    <col min="5338" max="5338" width="2" style="223" customWidth="1"/>
    <col min="5339" max="5339" width="24.42578125" style="223" customWidth="1"/>
    <col min="5340" max="5342" width="3.85546875" style="223" customWidth="1"/>
    <col min="5343" max="5343" width="4" style="223" customWidth="1"/>
    <col min="5344" max="5344" width="4.140625" style="223" customWidth="1"/>
    <col min="5345" max="5347" width="3.85546875" style="223" customWidth="1"/>
    <col min="5348" max="5349" width="4.140625" style="223" customWidth="1"/>
    <col min="5350" max="5353" width="3.85546875" style="223" customWidth="1"/>
    <col min="5354" max="5354" width="4.28515625" style="223" customWidth="1"/>
    <col min="5355" max="5355" width="4.140625" style="223" customWidth="1"/>
    <col min="5356" max="5357" width="3.85546875" style="223" customWidth="1"/>
    <col min="5358" max="5358" width="2.5703125" style="223" customWidth="1"/>
    <col min="5359" max="5359" width="1" style="223" customWidth="1"/>
    <col min="5360" max="5363" width="0" style="223" hidden="1" customWidth="1"/>
    <col min="5364" max="5380" width="5.28515625" style="223" customWidth="1"/>
    <col min="5381" max="5591" width="9.140625" style="223"/>
    <col min="5592" max="5592" width="1" style="223" customWidth="1"/>
    <col min="5593" max="5593" width="2.42578125" style="223" customWidth="1"/>
    <col min="5594" max="5594" width="2" style="223" customWidth="1"/>
    <col min="5595" max="5595" width="24.42578125" style="223" customWidth="1"/>
    <col min="5596" max="5598" width="3.85546875" style="223" customWidth="1"/>
    <col min="5599" max="5599" width="4" style="223" customWidth="1"/>
    <col min="5600" max="5600" width="4.140625" style="223" customWidth="1"/>
    <col min="5601" max="5603" width="3.85546875" style="223" customWidth="1"/>
    <col min="5604" max="5605" width="4.140625" style="223" customWidth="1"/>
    <col min="5606" max="5609" width="3.85546875" style="223" customWidth="1"/>
    <col min="5610" max="5610" width="4.28515625" style="223" customWidth="1"/>
    <col min="5611" max="5611" width="4.140625" style="223" customWidth="1"/>
    <col min="5612" max="5613" width="3.85546875" style="223" customWidth="1"/>
    <col min="5614" max="5614" width="2.5703125" style="223" customWidth="1"/>
    <col min="5615" max="5615" width="1" style="223" customWidth="1"/>
    <col min="5616" max="5619" width="0" style="223" hidden="1" customWidth="1"/>
    <col min="5620" max="5636" width="5.28515625" style="223" customWidth="1"/>
    <col min="5637" max="5847" width="9.140625" style="223"/>
    <col min="5848" max="5848" width="1" style="223" customWidth="1"/>
    <col min="5849" max="5849" width="2.42578125" style="223" customWidth="1"/>
    <col min="5850" max="5850" width="2" style="223" customWidth="1"/>
    <col min="5851" max="5851" width="24.42578125" style="223" customWidth="1"/>
    <col min="5852" max="5854" width="3.85546875" style="223" customWidth="1"/>
    <col min="5855" max="5855" width="4" style="223" customWidth="1"/>
    <col min="5856" max="5856" width="4.140625" style="223" customWidth="1"/>
    <col min="5857" max="5859" width="3.85546875" style="223" customWidth="1"/>
    <col min="5860" max="5861" width="4.140625" style="223" customWidth="1"/>
    <col min="5862" max="5865" width="3.85546875" style="223" customWidth="1"/>
    <col min="5866" max="5866" width="4.28515625" style="223" customWidth="1"/>
    <col min="5867" max="5867" width="4.140625" style="223" customWidth="1"/>
    <col min="5868" max="5869" width="3.85546875" style="223" customWidth="1"/>
    <col min="5870" max="5870" width="2.5703125" style="223" customWidth="1"/>
    <col min="5871" max="5871" width="1" style="223" customWidth="1"/>
    <col min="5872" max="5875" width="0" style="223" hidden="1" customWidth="1"/>
    <col min="5876" max="5892" width="5.28515625" style="223" customWidth="1"/>
    <col min="5893" max="6103" width="9.140625" style="223"/>
    <col min="6104" max="6104" width="1" style="223" customWidth="1"/>
    <col min="6105" max="6105" width="2.42578125" style="223" customWidth="1"/>
    <col min="6106" max="6106" width="2" style="223" customWidth="1"/>
    <col min="6107" max="6107" width="24.42578125" style="223" customWidth="1"/>
    <col min="6108" max="6110" width="3.85546875" style="223" customWidth="1"/>
    <col min="6111" max="6111" width="4" style="223" customWidth="1"/>
    <col min="6112" max="6112" width="4.140625" style="223" customWidth="1"/>
    <col min="6113" max="6115" width="3.85546875" style="223" customWidth="1"/>
    <col min="6116" max="6117" width="4.140625" style="223" customWidth="1"/>
    <col min="6118" max="6121" width="3.85546875" style="223" customWidth="1"/>
    <col min="6122" max="6122" width="4.28515625" style="223" customWidth="1"/>
    <col min="6123" max="6123" width="4.140625" style="223" customWidth="1"/>
    <col min="6124" max="6125" width="3.85546875" style="223" customWidth="1"/>
    <col min="6126" max="6126" width="2.5703125" style="223" customWidth="1"/>
    <col min="6127" max="6127" width="1" style="223" customWidth="1"/>
    <col min="6128" max="6131" width="0" style="223" hidden="1" customWidth="1"/>
    <col min="6132" max="6148" width="5.28515625" style="223" customWidth="1"/>
    <col min="6149" max="6359" width="9.140625" style="223"/>
    <col min="6360" max="6360" width="1" style="223" customWidth="1"/>
    <col min="6361" max="6361" width="2.42578125" style="223" customWidth="1"/>
    <col min="6362" max="6362" width="2" style="223" customWidth="1"/>
    <col min="6363" max="6363" width="24.42578125" style="223" customWidth="1"/>
    <col min="6364" max="6366" width="3.85546875" style="223" customWidth="1"/>
    <col min="6367" max="6367" width="4" style="223" customWidth="1"/>
    <col min="6368" max="6368" width="4.140625" style="223" customWidth="1"/>
    <col min="6369" max="6371" width="3.85546875" style="223" customWidth="1"/>
    <col min="6372" max="6373" width="4.140625" style="223" customWidth="1"/>
    <col min="6374" max="6377" width="3.85546875" style="223" customWidth="1"/>
    <col min="6378" max="6378" width="4.28515625" style="223" customWidth="1"/>
    <col min="6379" max="6379" width="4.140625" style="223" customWidth="1"/>
    <col min="6380" max="6381" width="3.85546875" style="223" customWidth="1"/>
    <col min="6382" max="6382" width="2.5703125" style="223" customWidth="1"/>
    <col min="6383" max="6383" width="1" style="223" customWidth="1"/>
    <col min="6384" max="6387" width="0" style="223" hidden="1" customWidth="1"/>
    <col min="6388" max="6404" width="5.28515625" style="223" customWidth="1"/>
    <col min="6405" max="6615" width="9.140625" style="223"/>
    <col min="6616" max="6616" width="1" style="223" customWidth="1"/>
    <col min="6617" max="6617" width="2.42578125" style="223" customWidth="1"/>
    <col min="6618" max="6618" width="2" style="223" customWidth="1"/>
    <col min="6619" max="6619" width="24.42578125" style="223" customWidth="1"/>
    <col min="6620" max="6622" width="3.85546875" style="223" customWidth="1"/>
    <col min="6623" max="6623" width="4" style="223" customWidth="1"/>
    <col min="6624" max="6624" width="4.140625" style="223" customWidth="1"/>
    <col min="6625" max="6627" width="3.85546875" style="223" customWidth="1"/>
    <col min="6628" max="6629" width="4.140625" style="223" customWidth="1"/>
    <col min="6630" max="6633" width="3.85546875" style="223" customWidth="1"/>
    <col min="6634" max="6634" width="4.28515625" style="223" customWidth="1"/>
    <col min="6635" max="6635" width="4.140625" style="223" customWidth="1"/>
    <col min="6636" max="6637" width="3.85546875" style="223" customWidth="1"/>
    <col min="6638" max="6638" width="2.5703125" style="223" customWidth="1"/>
    <col min="6639" max="6639" width="1" style="223" customWidth="1"/>
    <col min="6640" max="6643" width="0" style="223" hidden="1" customWidth="1"/>
    <col min="6644" max="6660" width="5.28515625" style="223" customWidth="1"/>
    <col min="6661" max="6871" width="9.140625" style="223"/>
    <col min="6872" max="6872" width="1" style="223" customWidth="1"/>
    <col min="6873" max="6873" width="2.42578125" style="223" customWidth="1"/>
    <col min="6874" max="6874" width="2" style="223" customWidth="1"/>
    <col min="6875" max="6875" width="24.42578125" style="223" customWidth="1"/>
    <col min="6876" max="6878" width="3.85546875" style="223" customWidth="1"/>
    <col min="6879" max="6879" width="4" style="223" customWidth="1"/>
    <col min="6880" max="6880" width="4.140625" style="223" customWidth="1"/>
    <col min="6881" max="6883" width="3.85546875" style="223" customWidth="1"/>
    <col min="6884" max="6885" width="4.140625" style="223" customWidth="1"/>
    <col min="6886" max="6889" width="3.85546875" style="223" customWidth="1"/>
    <col min="6890" max="6890" width="4.28515625" style="223" customWidth="1"/>
    <col min="6891" max="6891" width="4.140625" style="223" customWidth="1"/>
    <col min="6892" max="6893" width="3.85546875" style="223" customWidth="1"/>
    <col min="6894" max="6894" width="2.5703125" style="223" customWidth="1"/>
    <col min="6895" max="6895" width="1" style="223" customWidth="1"/>
    <col min="6896" max="6899" width="0" style="223" hidden="1" customWidth="1"/>
    <col min="6900" max="6916" width="5.28515625" style="223" customWidth="1"/>
    <col min="6917" max="7127" width="9.140625" style="223"/>
    <col min="7128" max="7128" width="1" style="223" customWidth="1"/>
    <col min="7129" max="7129" width="2.42578125" style="223" customWidth="1"/>
    <col min="7130" max="7130" width="2" style="223" customWidth="1"/>
    <col min="7131" max="7131" width="24.42578125" style="223" customWidth="1"/>
    <col min="7132" max="7134" width="3.85546875" style="223" customWidth="1"/>
    <col min="7135" max="7135" width="4" style="223" customWidth="1"/>
    <col min="7136" max="7136" width="4.140625" style="223" customWidth="1"/>
    <col min="7137" max="7139" width="3.85546875" style="223" customWidth="1"/>
    <col min="7140" max="7141" width="4.140625" style="223" customWidth="1"/>
    <col min="7142" max="7145" width="3.85546875" style="223" customWidth="1"/>
    <col min="7146" max="7146" width="4.28515625" style="223" customWidth="1"/>
    <col min="7147" max="7147" width="4.140625" style="223" customWidth="1"/>
    <col min="7148" max="7149" width="3.85546875" style="223" customWidth="1"/>
    <col min="7150" max="7150" width="2.5703125" style="223" customWidth="1"/>
    <col min="7151" max="7151" width="1" style="223" customWidth="1"/>
    <col min="7152" max="7155" width="0" style="223" hidden="1" customWidth="1"/>
    <col min="7156" max="7172" width="5.28515625" style="223" customWidth="1"/>
    <col min="7173" max="7383" width="9.140625" style="223"/>
    <col min="7384" max="7384" width="1" style="223" customWidth="1"/>
    <col min="7385" max="7385" width="2.42578125" style="223" customWidth="1"/>
    <col min="7386" max="7386" width="2" style="223" customWidth="1"/>
    <col min="7387" max="7387" width="24.42578125" style="223" customWidth="1"/>
    <col min="7388" max="7390" width="3.85546875" style="223" customWidth="1"/>
    <col min="7391" max="7391" width="4" style="223" customWidth="1"/>
    <col min="7392" max="7392" width="4.140625" style="223" customWidth="1"/>
    <col min="7393" max="7395" width="3.85546875" style="223" customWidth="1"/>
    <col min="7396" max="7397" width="4.140625" style="223" customWidth="1"/>
    <col min="7398" max="7401" width="3.85546875" style="223" customWidth="1"/>
    <col min="7402" max="7402" width="4.28515625" style="223" customWidth="1"/>
    <col min="7403" max="7403" width="4.140625" style="223" customWidth="1"/>
    <col min="7404" max="7405" width="3.85546875" style="223" customWidth="1"/>
    <col min="7406" max="7406" width="2.5703125" style="223" customWidth="1"/>
    <col min="7407" max="7407" width="1" style="223" customWidth="1"/>
    <col min="7408" max="7411" width="0" style="223" hidden="1" customWidth="1"/>
    <col min="7412" max="7428" width="5.28515625" style="223" customWidth="1"/>
    <col min="7429" max="7639" width="9.140625" style="223"/>
    <col min="7640" max="7640" width="1" style="223" customWidth="1"/>
    <col min="7641" max="7641" width="2.42578125" style="223" customWidth="1"/>
    <col min="7642" max="7642" width="2" style="223" customWidth="1"/>
    <col min="7643" max="7643" width="24.42578125" style="223" customWidth="1"/>
    <col min="7644" max="7646" width="3.85546875" style="223" customWidth="1"/>
    <col min="7647" max="7647" width="4" style="223" customWidth="1"/>
    <col min="7648" max="7648" width="4.140625" style="223" customWidth="1"/>
    <col min="7649" max="7651" width="3.85546875" style="223" customWidth="1"/>
    <col min="7652" max="7653" width="4.140625" style="223" customWidth="1"/>
    <col min="7654" max="7657" width="3.85546875" style="223" customWidth="1"/>
    <col min="7658" max="7658" width="4.28515625" style="223" customWidth="1"/>
    <col min="7659" max="7659" width="4.140625" style="223" customWidth="1"/>
    <col min="7660" max="7661" width="3.85546875" style="223" customWidth="1"/>
    <col min="7662" max="7662" width="2.5703125" style="223" customWidth="1"/>
    <col min="7663" max="7663" width="1" style="223" customWidth="1"/>
    <col min="7664" max="7667" width="0" style="223" hidden="1" customWidth="1"/>
    <col min="7668" max="7684" width="5.28515625" style="223" customWidth="1"/>
    <col min="7685" max="7895" width="9.140625" style="223"/>
    <col min="7896" max="7896" width="1" style="223" customWidth="1"/>
    <col min="7897" max="7897" width="2.42578125" style="223" customWidth="1"/>
    <col min="7898" max="7898" width="2" style="223" customWidth="1"/>
    <col min="7899" max="7899" width="24.42578125" style="223" customWidth="1"/>
    <col min="7900" max="7902" width="3.85546875" style="223" customWidth="1"/>
    <col min="7903" max="7903" width="4" style="223" customWidth="1"/>
    <col min="7904" max="7904" width="4.140625" style="223" customWidth="1"/>
    <col min="7905" max="7907" width="3.85546875" style="223" customWidth="1"/>
    <col min="7908" max="7909" width="4.140625" style="223" customWidth="1"/>
    <col min="7910" max="7913" width="3.85546875" style="223" customWidth="1"/>
    <col min="7914" max="7914" width="4.28515625" style="223" customWidth="1"/>
    <col min="7915" max="7915" width="4.140625" style="223" customWidth="1"/>
    <col min="7916" max="7917" width="3.85546875" style="223" customWidth="1"/>
    <col min="7918" max="7918" width="2.5703125" style="223" customWidth="1"/>
    <col min="7919" max="7919" width="1" style="223" customWidth="1"/>
    <col min="7920" max="7923" width="0" style="223" hidden="1" customWidth="1"/>
    <col min="7924" max="7940" width="5.28515625" style="223" customWidth="1"/>
    <col min="7941" max="8151" width="9.140625" style="223"/>
    <col min="8152" max="8152" width="1" style="223" customWidth="1"/>
    <col min="8153" max="8153" width="2.42578125" style="223" customWidth="1"/>
    <col min="8154" max="8154" width="2" style="223" customWidth="1"/>
    <col min="8155" max="8155" width="24.42578125" style="223" customWidth="1"/>
    <col min="8156" max="8158" width="3.85546875" style="223" customWidth="1"/>
    <col min="8159" max="8159" width="4" style="223" customWidth="1"/>
    <col min="8160" max="8160" width="4.140625" style="223" customWidth="1"/>
    <col min="8161" max="8163" width="3.85546875" style="223" customWidth="1"/>
    <col min="8164" max="8165" width="4.140625" style="223" customWidth="1"/>
    <col min="8166" max="8169" width="3.85546875" style="223" customWidth="1"/>
    <col min="8170" max="8170" width="4.28515625" style="223" customWidth="1"/>
    <col min="8171" max="8171" width="4.140625" style="223" customWidth="1"/>
    <col min="8172" max="8173" width="3.85546875" style="223" customWidth="1"/>
    <col min="8174" max="8174" width="2.5703125" style="223" customWidth="1"/>
    <col min="8175" max="8175" width="1" style="223" customWidth="1"/>
    <col min="8176" max="8179" width="0" style="223" hidden="1" customWidth="1"/>
    <col min="8180" max="8196" width="5.28515625" style="223" customWidth="1"/>
    <col min="8197" max="8407" width="9.140625" style="223"/>
    <col min="8408" max="8408" width="1" style="223" customWidth="1"/>
    <col min="8409" max="8409" width="2.42578125" style="223" customWidth="1"/>
    <col min="8410" max="8410" width="2" style="223" customWidth="1"/>
    <col min="8411" max="8411" width="24.42578125" style="223" customWidth="1"/>
    <col min="8412" max="8414" width="3.85546875" style="223" customWidth="1"/>
    <col min="8415" max="8415" width="4" style="223" customWidth="1"/>
    <col min="8416" max="8416" width="4.140625" style="223" customWidth="1"/>
    <col min="8417" max="8419" width="3.85546875" style="223" customWidth="1"/>
    <col min="8420" max="8421" width="4.140625" style="223" customWidth="1"/>
    <col min="8422" max="8425" width="3.85546875" style="223" customWidth="1"/>
    <col min="8426" max="8426" width="4.28515625" style="223" customWidth="1"/>
    <col min="8427" max="8427" width="4.140625" style="223" customWidth="1"/>
    <col min="8428" max="8429" width="3.85546875" style="223" customWidth="1"/>
    <col min="8430" max="8430" width="2.5703125" style="223" customWidth="1"/>
    <col min="8431" max="8431" width="1" style="223" customWidth="1"/>
    <col min="8432" max="8435" width="0" style="223" hidden="1" customWidth="1"/>
    <col min="8436" max="8452" width="5.28515625" style="223" customWidth="1"/>
    <col min="8453" max="8663" width="9.140625" style="223"/>
    <col min="8664" max="8664" width="1" style="223" customWidth="1"/>
    <col min="8665" max="8665" width="2.42578125" style="223" customWidth="1"/>
    <col min="8666" max="8666" width="2" style="223" customWidth="1"/>
    <col min="8667" max="8667" width="24.42578125" style="223" customWidth="1"/>
    <col min="8668" max="8670" width="3.85546875" style="223" customWidth="1"/>
    <col min="8671" max="8671" width="4" style="223" customWidth="1"/>
    <col min="8672" max="8672" width="4.140625" style="223" customWidth="1"/>
    <col min="8673" max="8675" width="3.85546875" style="223" customWidth="1"/>
    <col min="8676" max="8677" width="4.140625" style="223" customWidth="1"/>
    <col min="8678" max="8681" width="3.85546875" style="223" customWidth="1"/>
    <col min="8682" max="8682" width="4.28515625" style="223" customWidth="1"/>
    <col min="8683" max="8683" width="4.140625" style="223" customWidth="1"/>
    <col min="8684" max="8685" width="3.85546875" style="223" customWidth="1"/>
    <col min="8686" max="8686" width="2.5703125" style="223" customWidth="1"/>
    <col min="8687" max="8687" width="1" style="223" customWidth="1"/>
    <col min="8688" max="8691" width="0" style="223" hidden="1" customWidth="1"/>
    <col min="8692" max="8708" width="5.28515625" style="223" customWidth="1"/>
    <col min="8709" max="8919" width="9.140625" style="223"/>
    <col min="8920" max="8920" width="1" style="223" customWidth="1"/>
    <col min="8921" max="8921" width="2.42578125" style="223" customWidth="1"/>
    <col min="8922" max="8922" width="2" style="223" customWidth="1"/>
    <col min="8923" max="8923" width="24.42578125" style="223" customWidth="1"/>
    <col min="8924" max="8926" width="3.85546875" style="223" customWidth="1"/>
    <col min="8927" max="8927" width="4" style="223" customWidth="1"/>
    <col min="8928" max="8928" width="4.140625" style="223" customWidth="1"/>
    <col min="8929" max="8931" width="3.85546875" style="223" customWidth="1"/>
    <col min="8932" max="8933" width="4.140625" style="223" customWidth="1"/>
    <col min="8934" max="8937" width="3.85546875" style="223" customWidth="1"/>
    <col min="8938" max="8938" width="4.28515625" style="223" customWidth="1"/>
    <col min="8939" max="8939" width="4.140625" style="223" customWidth="1"/>
    <col min="8940" max="8941" width="3.85546875" style="223" customWidth="1"/>
    <col min="8942" max="8942" width="2.5703125" style="223" customWidth="1"/>
    <col min="8943" max="8943" width="1" style="223" customWidth="1"/>
    <col min="8944" max="8947" width="0" style="223" hidden="1" customWidth="1"/>
    <col min="8948" max="8964" width="5.28515625" style="223" customWidth="1"/>
    <col min="8965" max="9175" width="9.140625" style="223"/>
    <col min="9176" max="9176" width="1" style="223" customWidth="1"/>
    <col min="9177" max="9177" width="2.42578125" style="223" customWidth="1"/>
    <col min="9178" max="9178" width="2" style="223" customWidth="1"/>
    <col min="9179" max="9179" width="24.42578125" style="223" customWidth="1"/>
    <col min="9180" max="9182" width="3.85546875" style="223" customWidth="1"/>
    <col min="9183" max="9183" width="4" style="223" customWidth="1"/>
    <col min="9184" max="9184" width="4.140625" style="223" customWidth="1"/>
    <col min="9185" max="9187" width="3.85546875" style="223" customWidth="1"/>
    <col min="9188" max="9189" width="4.140625" style="223" customWidth="1"/>
    <col min="9190" max="9193" width="3.85546875" style="223" customWidth="1"/>
    <col min="9194" max="9194" width="4.28515625" style="223" customWidth="1"/>
    <col min="9195" max="9195" width="4.140625" style="223" customWidth="1"/>
    <col min="9196" max="9197" width="3.85546875" style="223" customWidth="1"/>
    <col min="9198" max="9198" width="2.5703125" style="223" customWidth="1"/>
    <col min="9199" max="9199" width="1" style="223" customWidth="1"/>
    <col min="9200" max="9203" width="0" style="223" hidden="1" customWidth="1"/>
    <col min="9204" max="9220" width="5.28515625" style="223" customWidth="1"/>
    <col min="9221" max="9431" width="9.140625" style="223"/>
    <col min="9432" max="9432" width="1" style="223" customWidth="1"/>
    <col min="9433" max="9433" width="2.42578125" style="223" customWidth="1"/>
    <col min="9434" max="9434" width="2" style="223" customWidth="1"/>
    <col min="9435" max="9435" width="24.42578125" style="223" customWidth="1"/>
    <col min="9436" max="9438" width="3.85546875" style="223" customWidth="1"/>
    <col min="9439" max="9439" width="4" style="223" customWidth="1"/>
    <col min="9440" max="9440" width="4.140625" style="223" customWidth="1"/>
    <col min="9441" max="9443" width="3.85546875" style="223" customWidth="1"/>
    <col min="9444" max="9445" width="4.140625" style="223" customWidth="1"/>
    <col min="9446" max="9449" width="3.85546875" style="223" customWidth="1"/>
    <col min="9450" max="9450" width="4.28515625" style="223" customWidth="1"/>
    <col min="9451" max="9451" width="4.140625" style="223" customWidth="1"/>
    <col min="9452" max="9453" width="3.85546875" style="223" customWidth="1"/>
    <col min="9454" max="9454" width="2.5703125" style="223" customWidth="1"/>
    <col min="9455" max="9455" width="1" style="223" customWidth="1"/>
    <col min="9456" max="9459" width="0" style="223" hidden="1" customWidth="1"/>
    <col min="9460" max="9476" width="5.28515625" style="223" customWidth="1"/>
    <col min="9477" max="9687" width="9.140625" style="223"/>
    <col min="9688" max="9688" width="1" style="223" customWidth="1"/>
    <col min="9689" max="9689" width="2.42578125" style="223" customWidth="1"/>
    <col min="9690" max="9690" width="2" style="223" customWidth="1"/>
    <col min="9691" max="9691" width="24.42578125" style="223" customWidth="1"/>
    <col min="9692" max="9694" width="3.85546875" style="223" customWidth="1"/>
    <col min="9695" max="9695" width="4" style="223" customWidth="1"/>
    <col min="9696" max="9696" width="4.140625" style="223" customWidth="1"/>
    <col min="9697" max="9699" width="3.85546875" style="223" customWidth="1"/>
    <col min="9700" max="9701" width="4.140625" style="223" customWidth="1"/>
    <col min="9702" max="9705" width="3.85546875" style="223" customWidth="1"/>
    <col min="9706" max="9706" width="4.28515625" style="223" customWidth="1"/>
    <col min="9707" max="9707" width="4.140625" style="223" customWidth="1"/>
    <col min="9708" max="9709" width="3.85546875" style="223" customWidth="1"/>
    <col min="9710" max="9710" width="2.5703125" style="223" customWidth="1"/>
    <col min="9711" max="9711" width="1" style="223" customWidth="1"/>
    <col min="9712" max="9715" width="0" style="223" hidden="1" customWidth="1"/>
    <col min="9716" max="9732" width="5.28515625" style="223" customWidth="1"/>
    <col min="9733" max="9943" width="9.140625" style="223"/>
    <col min="9944" max="9944" width="1" style="223" customWidth="1"/>
    <col min="9945" max="9945" width="2.42578125" style="223" customWidth="1"/>
    <col min="9946" max="9946" width="2" style="223" customWidth="1"/>
    <col min="9947" max="9947" width="24.42578125" style="223" customWidth="1"/>
    <col min="9948" max="9950" width="3.85546875" style="223" customWidth="1"/>
    <col min="9951" max="9951" width="4" style="223" customWidth="1"/>
    <col min="9952" max="9952" width="4.140625" style="223" customWidth="1"/>
    <col min="9953" max="9955" width="3.85546875" style="223" customWidth="1"/>
    <col min="9956" max="9957" width="4.140625" style="223" customWidth="1"/>
    <col min="9958" max="9961" width="3.85546875" style="223" customWidth="1"/>
    <col min="9962" max="9962" width="4.28515625" style="223" customWidth="1"/>
    <col min="9963" max="9963" width="4.140625" style="223" customWidth="1"/>
    <col min="9964" max="9965" width="3.85546875" style="223" customWidth="1"/>
    <col min="9966" max="9966" width="2.5703125" style="223" customWidth="1"/>
    <col min="9967" max="9967" width="1" style="223" customWidth="1"/>
    <col min="9968" max="9971" width="0" style="223" hidden="1" customWidth="1"/>
    <col min="9972" max="9988" width="5.28515625" style="223" customWidth="1"/>
    <col min="9989" max="10199" width="9.140625" style="223"/>
    <col min="10200" max="10200" width="1" style="223" customWidth="1"/>
    <col min="10201" max="10201" width="2.42578125" style="223" customWidth="1"/>
    <col min="10202" max="10202" width="2" style="223" customWidth="1"/>
    <col min="10203" max="10203" width="24.42578125" style="223" customWidth="1"/>
    <col min="10204" max="10206" width="3.85546875" style="223" customWidth="1"/>
    <col min="10207" max="10207" width="4" style="223" customWidth="1"/>
    <col min="10208" max="10208" width="4.140625" style="223" customWidth="1"/>
    <col min="10209" max="10211" width="3.85546875" style="223" customWidth="1"/>
    <col min="10212" max="10213" width="4.140625" style="223" customWidth="1"/>
    <col min="10214" max="10217" width="3.85546875" style="223" customWidth="1"/>
    <col min="10218" max="10218" width="4.28515625" style="223" customWidth="1"/>
    <col min="10219" max="10219" width="4.140625" style="223" customWidth="1"/>
    <col min="10220" max="10221" width="3.85546875" style="223" customWidth="1"/>
    <col min="10222" max="10222" width="2.5703125" style="223" customWidth="1"/>
    <col min="10223" max="10223" width="1" style="223" customWidth="1"/>
    <col min="10224" max="10227" width="0" style="223" hidden="1" customWidth="1"/>
    <col min="10228" max="10244" width="5.28515625" style="223" customWidth="1"/>
    <col min="10245" max="10455" width="9.140625" style="223"/>
    <col min="10456" max="10456" width="1" style="223" customWidth="1"/>
    <col min="10457" max="10457" width="2.42578125" style="223" customWidth="1"/>
    <col min="10458" max="10458" width="2" style="223" customWidth="1"/>
    <col min="10459" max="10459" width="24.42578125" style="223" customWidth="1"/>
    <col min="10460" max="10462" width="3.85546875" style="223" customWidth="1"/>
    <col min="10463" max="10463" width="4" style="223" customWidth="1"/>
    <col min="10464" max="10464" width="4.140625" style="223" customWidth="1"/>
    <col min="10465" max="10467" width="3.85546875" style="223" customWidth="1"/>
    <col min="10468" max="10469" width="4.140625" style="223" customWidth="1"/>
    <col min="10470" max="10473" width="3.85546875" style="223" customWidth="1"/>
    <col min="10474" max="10474" width="4.28515625" style="223" customWidth="1"/>
    <col min="10475" max="10475" width="4.140625" style="223" customWidth="1"/>
    <col min="10476" max="10477" width="3.85546875" style="223" customWidth="1"/>
    <col min="10478" max="10478" width="2.5703125" style="223" customWidth="1"/>
    <col min="10479" max="10479" width="1" style="223" customWidth="1"/>
    <col min="10480" max="10483" width="0" style="223" hidden="1" customWidth="1"/>
    <col min="10484" max="10500" width="5.28515625" style="223" customWidth="1"/>
    <col min="10501" max="10711" width="9.140625" style="223"/>
    <col min="10712" max="10712" width="1" style="223" customWidth="1"/>
    <col min="10713" max="10713" width="2.42578125" style="223" customWidth="1"/>
    <col min="10714" max="10714" width="2" style="223" customWidth="1"/>
    <col min="10715" max="10715" width="24.42578125" style="223" customWidth="1"/>
    <col min="10716" max="10718" width="3.85546875" style="223" customWidth="1"/>
    <col min="10719" max="10719" width="4" style="223" customWidth="1"/>
    <col min="10720" max="10720" width="4.140625" style="223" customWidth="1"/>
    <col min="10721" max="10723" width="3.85546875" style="223" customWidth="1"/>
    <col min="10724" max="10725" width="4.140625" style="223" customWidth="1"/>
    <col min="10726" max="10729" width="3.85546875" style="223" customWidth="1"/>
    <col min="10730" max="10730" width="4.28515625" style="223" customWidth="1"/>
    <col min="10731" max="10731" width="4.140625" style="223" customWidth="1"/>
    <col min="10732" max="10733" width="3.85546875" style="223" customWidth="1"/>
    <col min="10734" max="10734" width="2.5703125" style="223" customWidth="1"/>
    <col min="10735" max="10735" width="1" style="223" customWidth="1"/>
    <col min="10736" max="10739" width="0" style="223" hidden="1" customWidth="1"/>
    <col min="10740" max="10756" width="5.28515625" style="223" customWidth="1"/>
    <col min="10757" max="10967" width="9.140625" style="223"/>
    <col min="10968" max="10968" width="1" style="223" customWidth="1"/>
    <col min="10969" max="10969" width="2.42578125" style="223" customWidth="1"/>
    <col min="10970" max="10970" width="2" style="223" customWidth="1"/>
    <col min="10971" max="10971" width="24.42578125" style="223" customWidth="1"/>
    <col min="10972" max="10974" width="3.85546875" style="223" customWidth="1"/>
    <col min="10975" max="10975" width="4" style="223" customWidth="1"/>
    <col min="10976" max="10976" width="4.140625" style="223" customWidth="1"/>
    <col min="10977" max="10979" width="3.85546875" style="223" customWidth="1"/>
    <col min="10980" max="10981" width="4.140625" style="223" customWidth="1"/>
    <col min="10982" max="10985" width="3.85546875" style="223" customWidth="1"/>
    <col min="10986" max="10986" width="4.28515625" style="223" customWidth="1"/>
    <col min="10987" max="10987" width="4.140625" style="223" customWidth="1"/>
    <col min="10988" max="10989" width="3.85546875" style="223" customWidth="1"/>
    <col min="10990" max="10990" width="2.5703125" style="223" customWidth="1"/>
    <col min="10991" max="10991" width="1" style="223" customWidth="1"/>
    <col min="10992" max="10995" width="0" style="223" hidden="1" customWidth="1"/>
    <col min="10996" max="11012" width="5.28515625" style="223" customWidth="1"/>
    <col min="11013" max="11223" width="9.140625" style="223"/>
    <col min="11224" max="11224" width="1" style="223" customWidth="1"/>
    <col min="11225" max="11225" width="2.42578125" style="223" customWidth="1"/>
    <col min="11226" max="11226" width="2" style="223" customWidth="1"/>
    <col min="11227" max="11227" width="24.42578125" style="223" customWidth="1"/>
    <col min="11228" max="11230" width="3.85546875" style="223" customWidth="1"/>
    <col min="11231" max="11231" width="4" style="223" customWidth="1"/>
    <col min="11232" max="11232" width="4.140625" style="223" customWidth="1"/>
    <col min="11233" max="11235" width="3.85546875" style="223" customWidth="1"/>
    <col min="11236" max="11237" width="4.140625" style="223" customWidth="1"/>
    <col min="11238" max="11241" width="3.85546875" style="223" customWidth="1"/>
    <col min="11242" max="11242" width="4.28515625" style="223" customWidth="1"/>
    <col min="11243" max="11243" width="4.140625" style="223" customWidth="1"/>
    <col min="11244" max="11245" width="3.85546875" style="223" customWidth="1"/>
    <col min="11246" max="11246" width="2.5703125" style="223" customWidth="1"/>
    <col min="11247" max="11247" width="1" style="223" customWidth="1"/>
    <col min="11248" max="11251" width="0" style="223" hidden="1" customWidth="1"/>
    <col min="11252" max="11268" width="5.28515625" style="223" customWidth="1"/>
    <col min="11269" max="11479" width="9.140625" style="223"/>
    <col min="11480" max="11480" width="1" style="223" customWidth="1"/>
    <col min="11481" max="11481" width="2.42578125" style="223" customWidth="1"/>
    <col min="11482" max="11482" width="2" style="223" customWidth="1"/>
    <col min="11483" max="11483" width="24.42578125" style="223" customWidth="1"/>
    <col min="11484" max="11486" width="3.85546875" style="223" customWidth="1"/>
    <col min="11487" max="11487" width="4" style="223" customWidth="1"/>
    <col min="11488" max="11488" width="4.140625" style="223" customWidth="1"/>
    <col min="11489" max="11491" width="3.85546875" style="223" customWidth="1"/>
    <col min="11492" max="11493" width="4.140625" style="223" customWidth="1"/>
    <col min="11494" max="11497" width="3.85546875" style="223" customWidth="1"/>
    <col min="11498" max="11498" width="4.28515625" style="223" customWidth="1"/>
    <col min="11499" max="11499" width="4.140625" style="223" customWidth="1"/>
    <col min="11500" max="11501" width="3.85546875" style="223" customWidth="1"/>
    <col min="11502" max="11502" width="2.5703125" style="223" customWidth="1"/>
    <col min="11503" max="11503" width="1" style="223" customWidth="1"/>
    <col min="11504" max="11507" width="0" style="223" hidden="1" customWidth="1"/>
    <col min="11508" max="11524" width="5.28515625" style="223" customWidth="1"/>
    <col min="11525" max="11735" width="9.140625" style="223"/>
    <col min="11736" max="11736" width="1" style="223" customWidth="1"/>
    <col min="11737" max="11737" width="2.42578125" style="223" customWidth="1"/>
    <col min="11738" max="11738" width="2" style="223" customWidth="1"/>
    <col min="11739" max="11739" width="24.42578125" style="223" customWidth="1"/>
    <col min="11740" max="11742" width="3.85546875" style="223" customWidth="1"/>
    <col min="11743" max="11743" width="4" style="223" customWidth="1"/>
    <col min="11744" max="11744" width="4.140625" style="223" customWidth="1"/>
    <col min="11745" max="11747" width="3.85546875" style="223" customWidth="1"/>
    <col min="11748" max="11749" width="4.140625" style="223" customWidth="1"/>
    <col min="11750" max="11753" width="3.85546875" style="223" customWidth="1"/>
    <col min="11754" max="11754" width="4.28515625" style="223" customWidth="1"/>
    <col min="11755" max="11755" width="4.140625" style="223" customWidth="1"/>
    <col min="11756" max="11757" width="3.85546875" style="223" customWidth="1"/>
    <col min="11758" max="11758" width="2.5703125" style="223" customWidth="1"/>
    <col min="11759" max="11759" width="1" style="223" customWidth="1"/>
    <col min="11760" max="11763" width="0" style="223" hidden="1" customWidth="1"/>
    <col min="11764" max="11780" width="5.28515625" style="223" customWidth="1"/>
    <col min="11781" max="11991" width="9.140625" style="223"/>
    <col min="11992" max="11992" width="1" style="223" customWidth="1"/>
    <col min="11993" max="11993" width="2.42578125" style="223" customWidth="1"/>
    <col min="11994" max="11994" width="2" style="223" customWidth="1"/>
    <col min="11995" max="11995" width="24.42578125" style="223" customWidth="1"/>
    <col min="11996" max="11998" width="3.85546875" style="223" customWidth="1"/>
    <col min="11999" max="11999" width="4" style="223" customWidth="1"/>
    <col min="12000" max="12000" width="4.140625" style="223" customWidth="1"/>
    <col min="12001" max="12003" width="3.85546875" style="223" customWidth="1"/>
    <col min="12004" max="12005" width="4.140625" style="223" customWidth="1"/>
    <col min="12006" max="12009" width="3.85546875" style="223" customWidth="1"/>
    <col min="12010" max="12010" width="4.28515625" style="223" customWidth="1"/>
    <col min="12011" max="12011" width="4.140625" style="223" customWidth="1"/>
    <col min="12012" max="12013" width="3.85546875" style="223" customWidth="1"/>
    <col min="12014" max="12014" width="2.5703125" style="223" customWidth="1"/>
    <col min="12015" max="12015" width="1" style="223" customWidth="1"/>
    <col min="12016" max="12019" width="0" style="223" hidden="1" customWidth="1"/>
    <col min="12020" max="12036" width="5.28515625" style="223" customWidth="1"/>
    <col min="12037" max="12247" width="9.140625" style="223"/>
    <col min="12248" max="12248" width="1" style="223" customWidth="1"/>
    <col min="12249" max="12249" width="2.42578125" style="223" customWidth="1"/>
    <col min="12250" max="12250" width="2" style="223" customWidth="1"/>
    <col min="12251" max="12251" width="24.42578125" style="223" customWidth="1"/>
    <col min="12252" max="12254" width="3.85546875" style="223" customWidth="1"/>
    <col min="12255" max="12255" width="4" style="223" customWidth="1"/>
    <col min="12256" max="12256" width="4.140625" style="223" customWidth="1"/>
    <col min="12257" max="12259" width="3.85546875" style="223" customWidth="1"/>
    <col min="12260" max="12261" width="4.140625" style="223" customWidth="1"/>
    <col min="12262" max="12265" width="3.85546875" style="223" customWidth="1"/>
    <col min="12266" max="12266" width="4.28515625" style="223" customWidth="1"/>
    <col min="12267" max="12267" width="4.140625" style="223" customWidth="1"/>
    <col min="12268" max="12269" width="3.85546875" style="223" customWidth="1"/>
    <col min="12270" max="12270" width="2.5703125" style="223" customWidth="1"/>
    <col min="12271" max="12271" width="1" style="223" customWidth="1"/>
    <col min="12272" max="12275" width="0" style="223" hidden="1" customWidth="1"/>
    <col min="12276" max="12292" width="5.28515625" style="223" customWidth="1"/>
    <col min="12293" max="12503" width="9.140625" style="223"/>
    <col min="12504" max="12504" width="1" style="223" customWidth="1"/>
    <col min="12505" max="12505" width="2.42578125" style="223" customWidth="1"/>
    <col min="12506" max="12506" width="2" style="223" customWidth="1"/>
    <col min="12507" max="12507" width="24.42578125" style="223" customWidth="1"/>
    <col min="12508" max="12510" width="3.85546875" style="223" customWidth="1"/>
    <col min="12511" max="12511" width="4" style="223" customWidth="1"/>
    <col min="12512" max="12512" width="4.140625" style="223" customWidth="1"/>
    <col min="12513" max="12515" width="3.85546875" style="223" customWidth="1"/>
    <col min="12516" max="12517" width="4.140625" style="223" customWidth="1"/>
    <col min="12518" max="12521" width="3.85546875" style="223" customWidth="1"/>
    <col min="12522" max="12522" width="4.28515625" style="223" customWidth="1"/>
    <col min="12523" max="12523" width="4.140625" style="223" customWidth="1"/>
    <col min="12524" max="12525" width="3.85546875" style="223" customWidth="1"/>
    <col min="12526" max="12526" width="2.5703125" style="223" customWidth="1"/>
    <col min="12527" max="12527" width="1" style="223" customWidth="1"/>
    <col min="12528" max="12531" width="0" style="223" hidden="1" customWidth="1"/>
    <col min="12532" max="12548" width="5.28515625" style="223" customWidth="1"/>
    <col min="12549" max="12759" width="9.140625" style="223"/>
    <col min="12760" max="12760" width="1" style="223" customWidth="1"/>
    <col min="12761" max="12761" width="2.42578125" style="223" customWidth="1"/>
    <col min="12762" max="12762" width="2" style="223" customWidth="1"/>
    <col min="12763" max="12763" width="24.42578125" style="223" customWidth="1"/>
    <col min="12764" max="12766" width="3.85546875" style="223" customWidth="1"/>
    <col min="12767" max="12767" width="4" style="223" customWidth="1"/>
    <col min="12768" max="12768" width="4.140625" style="223" customWidth="1"/>
    <col min="12769" max="12771" width="3.85546875" style="223" customWidth="1"/>
    <col min="12772" max="12773" width="4.140625" style="223" customWidth="1"/>
    <col min="12774" max="12777" width="3.85546875" style="223" customWidth="1"/>
    <col min="12778" max="12778" width="4.28515625" style="223" customWidth="1"/>
    <col min="12779" max="12779" width="4.140625" style="223" customWidth="1"/>
    <col min="12780" max="12781" width="3.85546875" style="223" customWidth="1"/>
    <col min="12782" max="12782" width="2.5703125" style="223" customWidth="1"/>
    <col min="12783" max="12783" width="1" style="223" customWidth="1"/>
    <col min="12784" max="12787" width="0" style="223" hidden="1" customWidth="1"/>
    <col min="12788" max="12804" width="5.28515625" style="223" customWidth="1"/>
    <col min="12805" max="13015" width="9.140625" style="223"/>
    <col min="13016" max="13016" width="1" style="223" customWidth="1"/>
    <col min="13017" max="13017" width="2.42578125" style="223" customWidth="1"/>
    <col min="13018" max="13018" width="2" style="223" customWidth="1"/>
    <col min="13019" max="13019" width="24.42578125" style="223" customWidth="1"/>
    <col min="13020" max="13022" width="3.85546875" style="223" customWidth="1"/>
    <col min="13023" max="13023" width="4" style="223" customWidth="1"/>
    <col min="13024" max="13024" width="4.140625" style="223" customWidth="1"/>
    <col min="13025" max="13027" width="3.85546875" style="223" customWidth="1"/>
    <col min="13028" max="13029" width="4.140625" style="223" customWidth="1"/>
    <col min="13030" max="13033" width="3.85546875" style="223" customWidth="1"/>
    <col min="13034" max="13034" width="4.28515625" style="223" customWidth="1"/>
    <col min="13035" max="13035" width="4.140625" style="223" customWidth="1"/>
    <col min="13036" max="13037" width="3.85546875" style="223" customWidth="1"/>
    <col min="13038" max="13038" width="2.5703125" style="223" customWidth="1"/>
    <col min="13039" max="13039" width="1" style="223" customWidth="1"/>
    <col min="13040" max="13043" width="0" style="223" hidden="1" customWidth="1"/>
    <col min="13044" max="13060" width="5.28515625" style="223" customWidth="1"/>
    <col min="13061" max="13271" width="9.140625" style="223"/>
    <col min="13272" max="13272" width="1" style="223" customWidth="1"/>
    <col min="13273" max="13273" width="2.42578125" style="223" customWidth="1"/>
    <col min="13274" max="13274" width="2" style="223" customWidth="1"/>
    <col min="13275" max="13275" width="24.42578125" style="223" customWidth="1"/>
    <col min="13276" max="13278" width="3.85546875" style="223" customWidth="1"/>
    <col min="13279" max="13279" width="4" style="223" customWidth="1"/>
    <col min="13280" max="13280" width="4.140625" style="223" customWidth="1"/>
    <col min="13281" max="13283" width="3.85546875" style="223" customWidth="1"/>
    <col min="13284" max="13285" width="4.140625" style="223" customWidth="1"/>
    <col min="13286" max="13289" width="3.85546875" style="223" customWidth="1"/>
    <col min="13290" max="13290" width="4.28515625" style="223" customWidth="1"/>
    <col min="13291" max="13291" width="4.140625" style="223" customWidth="1"/>
    <col min="13292" max="13293" width="3.85546875" style="223" customWidth="1"/>
    <col min="13294" max="13294" width="2.5703125" style="223" customWidth="1"/>
    <col min="13295" max="13295" width="1" style="223" customWidth="1"/>
    <col min="13296" max="13299" width="0" style="223" hidden="1" customWidth="1"/>
    <col min="13300" max="13316" width="5.28515625" style="223" customWidth="1"/>
    <col min="13317" max="13527" width="9.140625" style="223"/>
    <col min="13528" max="13528" width="1" style="223" customWidth="1"/>
    <col min="13529" max="13529" width="2.42578125" style="223" customWidth="1"/>
    <col min="13530" max="13530" width="2" style="223" customWidth="1"/>
    <col min="13531" max="13531" width="24.42578125" style="223" customWidth="1"/>
    <col min="13532" max="13534" width="3.85546875" style="223" customWidth="1"/>
    <col min="13535" max="13535" width="4" style="223" customWidth="1"/>
    <col min="13536" max="13536" width="4.140625" style="223" customWidth="1"/>
    <col min="13537" max="13539" width="3.85546875" style="223" customWidth="1"/>
    <col min="13540" max="13541" width="4.140625" style="223" customWidth="1"/>
    <col min="13542" max="13545" width="3.85546875" style="223" customWidth="1"/>
    <col min="13546" max="13546" width="4.28515625" style="223" customWidth="1"/>
    <col min="13547" max="13547" width="4.140625" style="223" customWidth="1"/>
    <col min="13548" max="13549" width="3.85546875" style="223" customWidth="1"/>
    <col min="13550" max="13550" width="2.5703125" style="223" customWidth="1"/>
    <col min="13551" max="13551" width="1" style="223" customWidth="1"/>
    <col min="13552" max="13555" width="0" style="223" hidden="1" customWidth="1"/>
    <col min="13556" max="13572" width="5.28515625" style="223" customWidth="1"/>
    <col min="13573" max="13783" width="9.140625" style="223"/>
    <col min="13784" max="13784" width="1" style="223" customWidth="1"/>
    <col min="13785" max="13785" width="2.42578125" style="223" customWidth="1"/>
    <col min="13786" max="13786" width="2" style="223" customWidth="1"/>
    <col min="13787" max="13787" width="24.42578125" style="223" customWidth="1"/>
    <col min="13788" max="13790" width="3.85546875" style="223" customWidth="1"/>
    <col min="13791" max="13791" width="4" style="223" customWidth="1"/>
    <col min="13792" max="13792" width="4.140625" style="223" customWidth="1"/>
    <col min="13793" max="13795" width="3.85546875" style="223" customWidth="1"/>
    <col min="13796" max="13797" width="4.140625" style="223" customWidth="1"/>
    <col min="13798" max="13801" width="3.85546875" style="223" customWidth="1"/>
    <col min="13802" max="13802" width="4.28515625" style="223" customWidth="1"/>
    <col min="13803" max="13803" width="4.140625" style="223" customWidth="1"/>
    <col min="13804" max="13805" width="3.85546875" style="223" customWidth="1"/>
    <col min="13806" max="13806" width="2.5703125" style="223" customWidth="1"/>
    <col min="13807" max="13807" width="1" style="223" customWidth="1"/>
    <col min="13808" max="13811" width="0" style="223" hidden="1" customWidth="1"/>
    <col min="13812" max="13828" width="5.28515625" style="223" customWidth="1"/>
    <col min="13829" max="14039" width="9.140625" style="223"/>
    <col min="14040" max="14040" width="1" style="223" customWidth="1"/>
    <col min="14041" max="14041" width="2.42578125" style="223" customWidth="1"/>
    <col min="14042" max="14042" width="2" style="223" customWidth="1"/>
    <col min="14043" max="14043" width="24.42578125" style="223" customWidth="1"/>
    <col min="14044" max="14046" width="3.85546875" style="223" customWidth="1"/>
    <col min="14047" max="14047" width="4" style="223" customWidth="1"/>
    <col min="14048" max="14048" width="4.140625" style="223" customWidth="1"/>
    <col min="14049" max="14051" width="3.85546875" style="223" customWidth="1"/>
    <col min="14052" max="14053" width="4.140625" style="223" customWidth="1"/>
    <col min="14054" max="14057" width="3.85546875" style="223" customWidth="1"/>
    <col min="14058" max="14058" width="4.28515625" style="223" customWidth="1"/>
    <col min="14059" max="14059" width="4.140625" style="223" customWidth="1"/>
    <col min="14060" max="14061" width="3.85546875" style="223" customWidth="1"/>
    <col min="14062" max="14062" width="2.5703125" style="223" customWidth="1"/>
    <col min="14063" max="14063" width="1" style="223" customWidth="1"/>
    <col min="14064" max="14067" width="0" style="223" hidden="1" customWidth="1"/>
    <col min="14068" max="14084" width="5.28515625" style="223" customWidth="1"/>
    <col min="14085" max="14295" width="9.140625" style="223"/>
    <col min="14296" max="14296" width="1" style="223" customWidth="1"/>
    <col min="14297" max="14297" width="2.42578125" style="223" customWidth="1"/>
    <col min="14298" max="14298" width="2" style="223" customWidth="1"/>
    <col min="14299" max="14299" width="24.42578125" style="223" customWidth="1"/>
    <col min="14300" max="14302" width="3.85546875" style="223" customWidth="1"/>
    <col min="14303" max="14303" width="4" style="223" customWidth="1"/>
    <col min="14304" max="14304" width="4.140625" style="223" customWidth="1"/>
    <col min="14305" max="14307" width="3.85546875" style="223" customWidth="1"/>
    <col min="14308" max="14309" width="4.140625" style="223" customWidth="1"/>
    <col min="14310" max="14313" width="3.85546875" style="223" customWidth="1"/>
    <col min="14314" max="14314" width="4.28515625" style="223" customWidth="1"/>
    <col min="14315" max="14315" width="4.140625" style="223" customWidth="1"/>
    <col min="14316" max="14317" width="3.85546875" style="223" customWidth="1"/>
    <col min="14318" max="14318" width="2.5703125" style="223" customWidth="1"/>
    <col min="14319" max="14319" width="1" style="223" customWidth="1"/>
    <col min="14320" max="14323" width="0" style="223" hidden="1" customWidth="1"/>
    <col min="14324" max="14340" width="5.28515625" style="223" customWidth="1"/>
    <col min="14341" max="14551" width="9.140625" style="223"/>
    <col min="14552" max="14552" width="1" style="223" customWidth="1"/>
    <col min="14553" max="14553" width="2.42578125" style="223" customWidth="1"/>
    <col min="14554" max="14554" width="2" style="223" customWidth="1"/>
    <col min="14555" max="14555" width="24.42578125" style="223" customWidth="1"/>
    <col min="14556" max="14558" width="3.85546875" style="223" customWidth="1"/>
    <col min="14559" max="14559" width="4" style="223" customWidth="1"/>
    <col min="14560" max="14560" width="4.140625" style="223" customWidth="1"/>
    <col min="14561" max="14563" width="3.85546875" style="223" customWidth="1"/>
    <col min="14564" max="14565" width="4.140625" style="223" customWidth="1"/>
    <col min="14566" max="14569" width="3.85546875" style="223" customWidth="1"/>
    <col min="14570" max="14570" width="4.28515625" style="223" customWidth="1"/>
    <col min="14571" max="14571" width="4.140625" style="223" customWidth="1"/>
    <col min="14572" max="14573" width="3.85546875" style="223" customWidth="1"/>
    <col min="14574" max="14574" width="2.5703125" style="223" customWidth="1"/>
    <col min="14575" max="14575" width="1" style="223" customWidth="1"/>
    <col min="14576" max="14579" width="0" style="223" hidden="1" customWidth="1"/>
    <col min="14580" max="14596" width="5.28515625" style="223" customWidth="1"/>
    <col min="14597" max="14807" width="9.140625" style="223"/>
    <col min="14808" max="14808" width="1" style="223" customWidth="1"/>
    <col min="14809" max="14809" width="2.42578125" style="223" customWidth="1"/>
    <col min="14810" max="14810" width="2" style="223" customWidth="1"/>
    <col min="14811" max="14811" width="24.42578125" style="223" customWidth="1"/>
    <col min="14812" max="14814" width="3.85546875" style="223" customWidth="1"/>
    <col min="14815" max="14815" width="4" style="223" customWidth="1"/>
    <col min="14816" max="14816" width="4.140625" style="223" customWidth="1"/>
    <col min="14817" max="14819" width="3.85546875" style="223" customWidth="1"/>
    <col min="14820" max="14821" width="4.140625" style="223" customWidth="1"/>
    <col min="14822" max="14825" width="3.85546875" style="223" customWidth="1"/>
    <col min="14826" max="14826" width="4.28515625" style="223" customWidth="1"/>
    <col min="14827" max="14827" width="4.140625" style="223" customWidth="1"/>
    <col min="14828" max="14829" width="3.85546875" style="223" customWidth="1"/>
    <col min="14830" max="14830" width="2.5703125" style="223" customWidth="1"/>
    <col min="14831" max="14831" width="1" style="223" customWidth="1"/>
    <col min="14832" max="14835" width="0" style="223" hidden="1" customWidth="1"/>
    <col min="14836" max="14852" width="5.28515625" style="223" customWidth="1"/>
    <col min="14853" max="15063" width="9.140625" style="223"/>
    <col min="15064" max="15064" width="1" style="223" customWidth="1"/>
    <col min="15065" max="15065" width="2.42578125" style="223" customWidth="1"/>
    <col min="15066" max="15066" width="2" style="223" customWidth="1"/>
    <col min="15067" max="15067" width="24.42578125" style="223" customWidth="1"/>
    <col min="15068" max="15070" width="3.85546875" style="223" customWidth="1"/>
    <col min="15071" max="15071" width="4" style="223" customWidth="1"/>
    <col min="15072" max="15072" width="4.140625" style="223" customWidth="1"/>
    <col min="15073" max="15075" width="3.85546875" style="223" customWidth="1"/>
    <col min="15076" max="15077" width="4.140625" style="223" customWidth="1"/>
    <col min="15078" max="15081" width="3.85546875" style="223" customWidth="1"/>
    <col min="15082" max="15082" width="4.28515625" style="223" customWidth="1"/>
    <col min="15083" max="15083" width="4.140625" style="223" customWidth="1"/>
    <col min="15084" max="15085" width="3.85546875" style="223" customWidth="1"/>
    <col min="15086" max="15086" width="2.5703125" style="223" customWidth="1"/>
    <col min="15087" max="15087" width="1" style="223" customWidth="1"/>
    <col min="15088" max="15091" width="0" style="223" hidden="1" customWidth="1"/>
    <col min="15092" max="15108" width="5.28515625" style="223" customWidth="1"/>
    <col min="15109" max="15319" width="9.140625" style="223"/>
    <col min="15320" max="15320" width="1" style="223" customWidth="1"/>
    <col min="15321" max="15321" width="2.42578125" style="223" customWidth="1"/>
    <col min="15322" max="15322" width="2" style="223" customWidth="1"/>
    <col min="15323" max="15323" width="24.42578125" style="223" customWidth="1"/>
    <col min="15324" max="15326" width="3.85546875" style="223" customWidth="1"/>
    <col min="15327" max="15327" width="4" style="223" customWidth="1"/>
    <col min="15328" max="15328" width="4.140625" style="223" customWidth="1"/>
    <col min="15329" max="15331" width="3.85546875" style="223" customWidth="1"/>
    <col min="15332" max="15333" width="4.140625" style="223" customWidth="1"/>
    <col min="15334" max="15337" width="3.85546875" style="223" customWidth="1"/>
    <col min="15338" max="15338" width="4.28515625" style="223" customWidth="1"/>
    <col min="15339" max="15339" width="4.140625" style="223" customWidth="1"/>
    <col min="15340" max="15341" width="3.85546875" style="223" customWidth="1"/>
    <col min="15342" max="15342" width="2.5703125" style="223" customWidth="1"/>
    <col min="15343" max="15343" width="1" style="223" customWidth="1"/>
    <col min="15344" max="15347" width="0" style="223" hidden="1" customWidth="1"/>
    <col min="15348" max="15364" width="5.28515625" style="223" customWidth="1"/>
    <col min="15365" max="15575" width="9.140625" style="223"/>
    <col min="15576" max="15576" width="1" style="223" customWidth="1"/>
    <col min="15577" max="15577" width="2.42578125" style="223" customWidth="1"/>
    <col min="15578" max="15578" width="2" style="223" customWidth="1"/>
    <col min="15579" max="15579" width="24.42578125" style="223" customWidth="1"/>
    <col min="15580" max="15582" width="3.85546875" style="223" customWidth="1"/>
    <col min="15583" max="15583" width="4" style="223" customWidth="1"/>
    <col min="15584" max="15584" width="4.140625" style="223" customWidth="1"/>
    <col min="15585" max="15587" width="3.85546875" style="223" customWidth="1"/>
    <col min="15588" max="15589" width="4.140625" style="223" customWidth="1"/>
    <col min="15590" max="15593" width="3.85546875" style="223" customWidth="1"/>
    <col min="15594" max="15594" width="4.28515625" style="223" customWidth="1"/>
    <col min="15595" max="15595" width="4.140625" style="223" customWidth="1"/>
    <col min="15596" max="15597" width="3.85546875" style="223" customWidth="1"/>
    <col min="15598" max="15598" width="2.5703125" style="223" customWidth="1"/>
    <col min="15599" max="15599" width="1" style="223" customWidth="1"/>
    <col min="15600" max="15603" width="0" style="223" hidden="1" customWidth="1"/>
    <col min="15604" max="15620" width="5.28515625" style="223" customWidth="1"/>
    <col min="15621" max="15831" width="9.140625" style="223"/>
    <col min="15832" max="15832" width="1" style="223" customWidth="1"/>
    <col min="15833" max="15833" width="2.42578125" style="223" customWidth="1"/>
    <col min="15834" max="15834" width="2" style="223" customWidth="1"/>
    <col min="15835" max="15835" width="24.42578125" style="223" customWidth="1"/>
    <col min="15836" max="15838" width="3.85546875" style="223" customWidth="1"/>
    <col min="15839" max="15839" width="4" style="223" customWidth="1"/>
    <col min="15840" max="15840" width="4.140625" style="223" customWidth="1"/>
    <col min="15841" max="15843" width="3.85546875" style="223" customWidth="1"/>
    <col min="15844" max="15845" width="4.140625" style="223" customWidth="1"/>
    <col min="15846" max="15849" width="3.85546875" style="223" customWidth="1"/>
    <col min="15850" max="15850" width="4.28515625" style="223" customWidth="1"/>
    <col min="15851" max="15851" width="4.140625" style="223" customWidth="1"/>
    <col min="15852" max="15853" width="3.85546875" style="223" customWidth="1"/>
    <col min="15854" max="15854" width="2.5703125" style="223" customWidth="1"/>
    <col min="15855" max="15855" width="1" style="223" customWidth="1"/>
    <col min="15856" max="15859" width="0" style="223" hidden="1" customWidth="1"/>
    <col min="15860" max="15876" width="5.28515625" style="223" customWidth="1"/>
    <col min="15877" max="16087" width="9.140625" style="223"/>
    <col min="16088" max="16088" width="1" style="223" customWidth="1"/>
    <col min="16089" max="16089" width="2.42578125" style="223" customWidth="1"/>
    <col min="16090" max="16090" width="2" style="223" customWidth="1"/>
    <col min="16091" max="16091" width="24.42578125" style="223" customWidth="1"/>
    <col min="16092" max="16094" width="3.85546875" style="223" customWidth="1"/>
    <col min="16095" max="16095" width="4" style="223" customWidth="1"/>
    <col min="16096" max="16096" width="4.140625" style="223" customWidth="1"/>
    <col min="16097" max="16099" width="3.85546875" style="223" customWidth="1"/>
    <col min="16100" max="16101" width="4.140625" style="223" customWidth="1"/>
    <col min="16102" max="16105" width="3.85546875" style="223" customWidth="1"/>
    <col min="16106" max="16106" width="4.28515625" style="223" customWidth="1"/>
    <col min="16107" max="16107" width="4.140625" style="223" customWidth="1"/>
    <col min="16108" max="16109" width="3.85546875" style="223" customWidth="1"/>
    <col min="16110" max="16110" width="2.5703125" style="223" customWidth="1"/>
    <col min="16111" max="16111" width="1" style="223" customWidth="1"/>
    <col min="16112" max="16115" width="0" style="223" hidden="1" customWidth="1"/>
    <col min="16116" max="16132" width="5.28515625" style="223" customWidth="1"/>
    <col min="16133" max="16384" width="9.140625" style="223"/>
  </cols>
  <sheetData>
    <row r="1" spans="1:24">
      <c r="A1" s="222"/>
      <c r="B1" s="1524" t="s">
        <v>467</v>
      </c>
      <c r="C1" s="1524"/>
      <c r="D1" s="1524"/>
      <c r="E1" s="1524"/>
      <c r="F1" s="1347"/>
      <c r="G1" s="301"/>
      <c r="H1" s="301"/>
      <c r="I1" s="301"/>
      <c r="J1" s="301"/>
      <c r="K1" s="301"/>
      <c r="L1" s="301"/>
      <c r="M1" s="301"/>
      <c r="N1" s="301"/>
      <c r="O1" s="301"/>
      <c r="P1" s="301"/>
      <c r="Q1" s="301"/>
      <c r="R1" s="301"/>
      <c r="S1" s="301"/>
      <c r="T1" s="301"/>
      <c r="U1" s="301"/>
      <c r="V1" s="301"/>
      <c r="W1" s="1002"/>
    </row>
    <row r="2" spans="1:24">
      <c r="A2" s="222"/>
      <c r="B2" s="220"/>
      <c r="C2" s="220"/>
      <c r="D2" s="220"/>
      <c r="E2" s="220"/>
      <c r="F2" s="220"/>
      <c r="G2" s="220"/>
      <c r="H2" s="220"/>
      <c r="I2" s="220"/>
      <c r="J2" s="220"/>
      <c r="K2" s="220"/>
      <c r="L2" s="220"/>
      <c r="M2" s="220"/>
      <c r="N2" s="220"/>
      <c r="O2" s="220"/>
      <c r="P2" s="220"/>
      <c r="Q2" s="220"/>
      <c r="R2" s="220"/>
      <c r="S2" s="220"/>
      <c r="T2" s="220"/>
      <c r="U2" s="220"/>
      <c r="V2" s="302"/>
      <c r="W2" s="1002"/>
    </row>
    <row r="3" spans="1:24" ht="13.5" thickBot="1">
      <c r="A3" s="222"/>
      <c r="B3" s="224"/>
      <c r="C3" s="224"/>
      <c r="D3" s="224"/>
      <c r="E3" s="224"/>
      <c r="F3" s="224"/>
      <c r="G3" s="224"/>
      <c r="H3" s="224"/>
      <c r="I3" s="224"/>
      <c r="J3" s="224"/>
      <c r="K3" s="224"/>
      <c r="L3" s="224"/>
      <c r="M3" s="224"/>
      <c r="N3" s="224"/>
      <c r="O3" s="224"/>
      <c r="P3" s="224"/>
      <c r="Q3" s="224"/>
      <c r="R3" s="224"/>
      <c r="S3" s="224"/>
      <c r="T3" s="224"/>
      <c r="U3" s="1003" t="s">
        <v>70</v>
      </c>
      <c r="V3" s="303"/>
      <c r="W3" s="1002"/>
    </row>
    <row r="4" spans="1:24" s="1007" customFormat="1" ht="13.5" thickBot="1">
      <c r="A4" s="1004"/>
      <c r="B4" s="1005"/>
      <c r="C4" s="902" t="s">
        <v>482</v>
      </c>
      <c r="D4" s="903"/>
      <c r="E4" s="903"/>
      <c r="F4" s="903"/>
      <c r="G4" s="903"/>
      <c r="H4" s="903"/>
      <c r="I4" s="903"/>
      <c r="J4" s="903"/>
      <c r="K4" s="903"/>
      <c r="L4" s="903"/>
      <c r="M4" s="903"/>
      <c r="N4" s="903"/>
      <c r="O4" s="903"/>
      <c r="P4" s="903"/>
      <c r="Q4" s="903"/>
      <c r="R4" s="903"/>
      <c r="S4" s="903"/>
      <c r="T4" s="903"/>
      <c r="U4" s="481"/>
      <c r="V4" s="303"/>
      <c r="W4" s="1006"/>
      <c r="X4" s="223"/>
    </row>
    <row r="5" spans="1:24" s="1011" customFormat="1" ht="4.5" customHeight="1">
      <c r="A5" s="1008"/>
      <c r="B5" s="266"/>
      <c r="C5" s="1009"/>
      <c r="D5" s="1009"/>
      <c r="E5" s="1009"/>
      <c r="F5" s="1009"/>
      <c r="G5" s="1009"/>
      <c r="H5" s="1009"/>
      <c r="I5" s="1009"/>
      <c r="J5" s="1009"/>
      <c r="K5" s="1009"/>
      <c r="L5" s="1009"/>
      <c r="M5" s="1009"/>
      <c r="N5" s="1009"/>
      <c r="O5" s="1009"/>
      <c r="P5" s="1009"/>
      <c r="Q5" s="1009"/>
      <c r="R5" s="1009"/>
      <c r="S5" s="1009"/>
      <c r="T5" s="1009"/>
      <c r="U5" s="1009"/>
      <c r="V5" s="303"/>
      <c r="W5" s="1010"/>
      <c r="X5" s="223"/>
    </row>
    <row r="6" spans="1:24" s="1011" customFormat="1">
      <c r="A6" s="1008"/>
      <c r="B6" s="266"/>
      <c r="C6" s="1012"/>
      <c r="D6" s="1012"/>
      <c r="E6" s="1105">
        <v>2004</v>
      </c>
      <c r="F6" s="1013"/>
      <c r="G6" s="1105">
        <v>2005</v>
      </c>
      <c r="H6" s="1013"/>
      <c r="I6" s="1105">
        <v>2006</v>
      </c>
      <c r="J6" s="1013"/>
      <c r="K6" s="1105">
        <v>2007</v>
      </c>
      <c r="L6" s="1013"/>
      <c r="M6" s="1105">
        <v>2008</v>
      </c>
      <c r="N6" s="1013"/>
      <c r="O6" s="1105">
        <v>2009</v>
      </c>
      <c r="P6" s="1013"/>
      <c r="Q6" s="1105">
        <v>2010</v>
      </c>
      <c r="R6" s="1013"/>
      <c r="S6" s="1105">
        <v>2011</v>
      </c>
      <c r="T6" s="1013"/>
      <c r="U6" s="1105">
        <v>2012</v>
      </c>
      <c r="V6" s="303"/>
      <c r="W6" s="1010"/>
      <c r="X6" s="223"/>
    </row>
    <row r="7" spans="1:24" s="1011" customFormat="1" ht="5.25" customHeight="1">
      <c r="A7" s="1008"/>
      <c r="B7" s="266"/>
      <c r="C7" s="1012"/>
      <c r="D7" s="1012"/>
      <c r="E7" s="1014"/>
      <c r="F7" s="1244"/>
      <c r="G7" s="1014"/>
      <c r="H7" s="1244"/>
      <c r="I7" s="1014"/>
      <c r="J7" s="1244"/>
      <c r="K7" s="1015"/>
      <c r="L7" s="1244"/>
      <c r="M7" s="1015"/>
      <c r="N7" s="1244"/>
      <c r="O7" s="1016"/>
      <c r="P7" s="1244"/>
      <c r="Q7" s="1017"/>
      <c r="R7" s="1016"/>
      <c r="S7" s="1017"/>
      <c r="T7" s="1017"/>
      <c r="U7" s="1017"/>
      <c r="V7" s="303"/>
      <c r="W7" s="1010"/>
      <c r="X7" s="223"/>
    </row>
    <row r="8" spans="1:24" s="1070" customFormat="1" ht="12" customHeight="1">
      <c r="A8" s="1066"/>
      <c r="B8" s="1067"/>
      <c r="C8" s="1245" t="s">
        <v>483</v>
      </c>
      <c r="D8" s="1068"/>
      <c r="E8" s="1349">
        <v>300850</v>
      </c>
      <c r="F8" s="1349"/>
      <c r="G8" s="1349">
        <v>328230</v>
      </c>
      <c r="H8" s="1349"/>
      <c r="I8" s="1349">
        <v>330967</v>
      </c>
      <c r="J8" s="1349"/>
      <c r="K8" s="1349">
        <v>341720</v>
      </c>
      <c r="L8" s="1349"/>
      <c r="M8" s="1349">
        <v>343663</v>
      </c>
      <c r="N8" s="1349"/>
      <c r="O8" s="1349">
        <v>336378</v>
      </c>
      <c r="P8" s="1349"/>
      <c r="Q8" s="1349">
        <v>283311</v>
      </c>
      <c r="R8" s="1349"/>
      <c r="S8" s="1349">
        <v>281015</v>
      </c>
      <c r="T8" s="1349"/>
      <c r="U8" s="1349">
        <v>268026</v>
      </c>
      <c r="V8" s="1022"/>
      <c r="W8" s="1069"/>
    </row>
    <row r="9" spans="1:24" s="1070" customFormat="1" ht="12" customHeight="1">
      <c r="A9" s="1066"/>
      <c r="B9" s="1067"/>
      <c r="C9" s="1245" t="s">
        <v>484</v>
      </c>
      <c r="D9" s="1068"/>
      <c r="E9" s="1349">
        <v>347798</v>
      </c>
      <c r="F9" s="1349"/>
      <c r="G9" s="1349">
        <v>378756</v>
      </c>
      <c r="H9" s="1349"/>
      <c r="I9" s="1349">
        <v>384854</v>
      </c>
      <c r="J9" s="1349"/>
      <c r="K9" s="1349">
        <v>397332</v>
      </c>
      <c r="L9" s="1349"/>
      <c r="M9" s="1349">
        <v>400210</v>
      </c>
      <c r="N9" s="1349"/>
      <c r="O9" s="1349">
        <v>390129</v>
      </c>
      <c r="P9" s="1349"/>
      <c r="Q9" s="1349">
        <v>337570</v>
      </c>
      <c r="R9" s="1349"/>
      <c r="S9" s="1349">
        <v>334499</v>
      </c>
      <c r="T9" s="1349"/>
      <c r="U9" s="1349">
        <v>319177</v>
      </c>
      <c r="V9" s="1071"/>
      <c r="W9" s="1069"/>
    </row>
    <row r="10" spans="1:24" s="1025" customFormat="1" ht="12" customHeight="1">
      <c r="A10" s="1018"/>
      <c r="B10" s="1019"/>
      <c r="C10" s="1020" t="s">
        <v>496</v>
      </c>
      <c r="D10" s="1021"/>
      <c r="E10" s="1350">
        <v>2791443</v>
      </c>
      <c r="F10" s="1350"/>
      <c r="G10" s="1350">
        <v>2960216</v>
      </c>
      <c r="H10" s="1350"/>
      <c r="I10" s="1350">
        <v>2990993</v>
      </c>
      <c r="J10" s="1350"/>
      <c r="K10" s="1350">
        <v>3094177</v>
      </c>
      <c r="L10" s="1350"/>
      <c r="M10" s="1350">
        <v>3138017</v>
      </c>
      <c r="N10" s="1350"/>
      <c r="O10" s="1350">
        <v>2998781</v>
      </c>
      <c r="P10" s="1350"/>
      <c r="Q10" s="1350">
        <v>2779077</v>
      </c>
      <c r="R10" s="1350"/>
      <c r="S10" s="1350">
        <v>2735237</v>
      </c>
      <c r="T10" s="1350"/>
      <c r="U10" s="1350">
        <v>2559732</v>
      </c>
      <c r="V10" s="1026"/>
      <c r="W10" s="1023"/>
      <c r="X10" s="1024"/>
    </row>
    <row r="11" spans="1:24" s="1025" customFormat="1" ht="12" customHeight="1">
      <c r="A11" s="1018"/>
      <c r="B11" s="1019"/>
      <c r="C11" s="1020" t="s">
        <v>485</v>
      </c>
      <c r="D11" s="1021"/>
      <c r="E11" s="1350">
        <v>2573719</v>
      </c>
      <c r="F11" s="1350"/>
      <c r="G11" s="1350">
        <v>2738739</v>
      </c>
      <c r="H11" s="1350"/>
      <c r="I11" s="1350">
        <v>2765576</v>
      </c>
      <c r="J11" s="1350"/>
      <c r="K11" s="1350">
        <v>2848902</v>
      </c>
      <c r="L11" s="1350"/>
      <c r="M11" s="1350">
        <v>2894365</v>
      </c>
      <c r="N11" s="1350"/>
      <c r="O11" s="1350">
        <v>2759400</v>
      </c>
      <c r="P11" s="1350"/>
      <c r="Q11" s="1350">
        <v>2599509</v>
      </c>
      <c r="R11" s="1350"/>
      <c r="S11" s="1350">
        <v>2553741</v>
      </c>
      <c r="T11" s="1350"/>
      <c r="U11" s="1350">
        <v>2387386</v>
      </c>
      <c r="V11" s="1026"/>
      <c r="W11" s="1023"/>
      <c r="X11" s="1024"/>
    </row>
    <row r="12" spans="1:24" s="1024" customFormat="1" ht="11.25" customHeight="1">
      <c r="A12" s="1027"/>
      <c r="B12" s="1028"/>
      <c r="C12" s="1029" t="s">
        <v>528</v>
      </c>
      <c r="D12" s="1030"/>
      <c r="E12" s="1351"/>
      <c r="F12" s="1351"/>
      <c r="G12" s="1351"/>
      <c r="H12" s="1351"/>
      <c r="I12" s="1351"/>
      <c r="J12" s="1351"/>
      <c r="K12" s="1351"/>
      <c r="L12" s="1351"/>
      <c r="M12" s="1351"/>
      <c r="N12" s="1351"/>
      <c r="O12" s="1351"/>
      <c r="P12" s="1351"/>
      <c r="Q12" s="1351"/>
      <c r="R12" s="1351"/>
      <c r="S12" s="1351"/>
      <c r="T12" s="1351"/>
      <c r="U12" s="1351"/>
      <c r="V12" s="1026"/>
      <c r="W12" s="1032"/>
    </row>
    <row r="13" spans="1:24" s="1024" customFormat="1" ht="12" customHeight="1">
      <c r="A13" s="1027"/>
      <c r="B13" s="1028"/>
      <c r="D13" s="1029" t="s">
        <v>486</v>
      </c>
      <c r="E13" s="1351">
        <v>741.41</v>
      </c>
      <c r="F13" s="1351"/>
      <c r="G13" s="1351">
        <v>767.35</v>
      </c>
      <c r="H13" s="1351"/>
      <c r="I13" s="1351">
        <v>789.21641020299899</v>
      </c>
      <c r="J13" s="1351"/>
      <c r="K13" s="1351">
        <v>808.47849558853909</v>
      </c>
      <c r="L13" s="1351"/>
      <c r="M13" s="1351">
        <v>846.1337237422581</v>
      </c>
      <c r="N13" s="1351"/>
      <c r="O13" s="1351">
        <v>870.33975224698497</v>
      </c>
      <c r="P13" s="1351"/>
      <c r="Q13" s="1351">
        <v>900.04</v>
      </c>
      <c r="R13" s="1351"/>
      <c r="S13" s="1351">
        <v>906.11</v>
      </c>
      <c r="T13" s="1351"/>
      <c r="U13" s="1351">
        <v>915.01</v>
      </c>
      <c r="V13" s="1026"/>
      <c r="W13" s="1032"/>
    </row>
    <row r="14" spans="1:24" s="1024" customFormat="1" ht="12" customHeight="1">
      <c r="A14" s="1027"/>
      <c r="B14" s="1028"/>
      <c r="C14" s="1033"/>
      <c r="D14" s="1029" t="s">
        <v>487</v>
      </c>
      <c r="E14" s="1351">
        <v>535.24</v>
      </c>
      <c r="F14" s="1351"/>
      <c r="G14" s="1351">
        <v>550</v>
      </c>
      <c r="H14" s="1351"/>
      <c r="I14" s="1351">
        <v>565</v>
      </c>
      <c r="J14" s="1351"/>
      <c r="K14" s="1351">
        <v>583.36</v>
      </c>
      <c r="L14" s="1351"/>
      <c r="M14" s="1351">
        <v>600</v>
      </c>
      <c r="N14" s="1351"/>
      <c r="O14" s="1351">
        <v>615.5</v>
      </c>
      <c r="P14" s="1351"/>
      <c r="Q14" s="1351">
        <v>634</v>
      </c>
      <c r="R14" s="1351"/>
      <c r="S14" s="1351">
        <v>641.92999999999995</v>
      </c>
      <c r="T14" s="1351"/>
      <c r="U14" s="1351">
        <v>641.92999999999995</v>
      </c>
      <c r="V14" s="1026"/>
      <c r="W14" s="1032"/>
    </row>
    <row r="15" spans="1:24" s="1025" customFormat="1" ht="12" customHeight="1">
      <c r="A15" s="1018"/>
      <c r="B15" s="1019"/>
      <c r="C15" s="1020" t="s">
        <v>529</v>
      </c>
      <c r="D15" s="1021"/>
      <c r="E15" s="1351"/>
      <c r="F15" s="1351"/>
      <c r="G15" s="1351"/>
      <c r="H15" s="1351"/>
      <c r="I15" s="1351"/>
      <c r="J15" s="1351"/>
      <c r="K15" s="1351"/>
      <c r="L15" s="1351"/>
      <c r="M15" s="1351"/>
      <c r="N15" s="1351"/>
      <c r="O15" s="1351"/>
      <c r="P15" s="1351"/>
      <c r="Q15" s="1351"/>
      <c r="R15" s="1351"/>
      <c r="S15" s="1351"/>
      <c r="T15" s="1351"/>
      <c r="U15" s="1351"/>
      <c r="V15" s="1026"/>
      <c r="W15" s="1023"/>
      <c r="X15" s="1024"/>
    </row>
    <row r="16" spans="1:24" s="1025" customFormat="1" ht="12" customHeight="1">
      <c r="A16" s="1018"/>
      <c r="B16" s="1019"/>
      <c r="D16" s="1020" t="s">
        <v>488</v>
      </c>
      <c r="E16" s="1351">
        <v>879.62</v>
      </c>
      <c r="F16" s="1351"/>
      <c r="G16" s="1351">
        <v>909.17</v>
      </c>
      <c r="H16" s="1351"/>
      <c r="I16" s="1351">
        <v>935.96967052376601</v>
      </c>
      <c r="J16" s="1351"/>
      <c r="K16" s="1351">
        <v>965.24629620701603</v>
      </c>
      <c r="L16" s="1351"/>
      <c r="M16" s="1351">
        <v>1010.3760072203901</v>
      </c>
      <c r="N16" s="1351"/>
      <c r="O16" s="1351">
        <v>1036.4416794790202</v>
      </c>
      <c r="P16" s="1351"/>
      <c r="Q16" s="1351">
        <v>1076.26</v>
      </c>
      <c r="R16" s="1351"/>
      <c r="S16" s="1351">
        <v>1084.55</v>
      </c>
      <c r="T16" s="1351"/>
      <c r="U16" s="1351">
        <v>1095.5899999999999</v>
      </c>
      <c r="V16" s="1026"/>
      <c r="W16" s="1023"/>
      <c r="X16" s="1024"/>
    </row>
    <row r="17" spans="1:39" s="1025" customFormat="1" ht="12" customHeight="1">
      <c r="A17" s="1018"/>
      <c r="B17" s="1019"/>
      <c r="C17" s="1020"/>
      <c r="D17" s="1021" t="s">
        <v>489</v>
      </c>
      <c r="E17" s="1351">
        <v>625.76</v>
      </c>
      <c r="F17" s="1351"/>
      <c r="G17" s="1351">
        <v>646.65</v>
      </c>
      <c r="H17" s="1351"/>
      <c r="I17" s="1351">
        <v>667</v>
      </c>
      <c r="J17" s="1351"/>
      <c r="K17" s="1351">
        <v>693</v>
      </c>
      <c r="L17" s="1351"/>
      <c r="M17" s="1351">
        <v>721.82</v>
      </c>
      <c r="N17" s="1351"/>
      <c r="O17" s="1351">
        <v>740</v>
      </c>
      <c r="P17" s="1351"/>
      <c r="Q17" s="1351">
        <v>768.375</v>
      </c>
      <c r="R17" s="1351"/>
      <c r="S17" s="1351">
        <v>776</v>
      </c>
      <c r="T17" s="1351"/>
      <c r="U17" s="1351">
        <v>783.62</v>
      </c>
      <c r="V17" s="1026"/>
      <c r="W17" s="1023"/>
      <c r="X17" s="1024"/>
    </row>
    <row r="18" spans="1:39" s="1025" customFormat="1" ht="4.5" customHeight="1" thickBot="1">
      <c r="A18" s="1018"/>
      <c r="B18" s="1019"/>
      <c r="C18" s="1020"/>
      <c r="D18" s="1021"/>
      <c r="E18" s="1031"/>
      <c r="F18" s="1031"/>
      <c r="G18" s="1031"/>
      <c r="H18" s="1031"/>
      <c r="I18" s="1031"/>
      <c r="J18" s="1031"/>
      <c r="K18" s="1031"/>
      <c r="L18" s="1031"/>
      <c r="M18" s="1031"/>
      <c r="N18" s="1031"/>
      <c r="O18" s="1031"/>
      <c r="P18" s="1031"/>
      <c r="Q18" s="1031"/>
      <c r="R18" s="1031"/>
      <c r="S18" s="1031"/>
      <c r="T18" s="1031"/>
      <c r="U18" s="1031"/>
      <c r="V18" s="1026"/>
      <c r="W18" s="1023"/>
      <c r="X18" s="1024"/>
    </row>
    <row r="19" spans="1:39" s="264" customFormat="1" ht="13.5" thickBot="1">
      <c r="A19" s="262"/>
      <c r="B19" s="225"/>
      <c r="C19" s="902" t="s">
        <v>576</v>
      </c>
      <c r="D19" s="903"/>
      <c r="E19" s="903"/>
      <c r="F19" s="903"/>
      <c r="G19" s="903"/>
      <c r="H19" s="903"/>
      <c r="I19" s="903"/>
      <c r="J19" s="903"/>
      <c r="K19" s="903"/>
      <c r="L19" s="903"/>
      <c r="M19" s="903"/>
      <c r="N19" s="903"/>
      <c r="O19" s="903"/>
      <c r="P19" s="903"/>
      <c r="Q19" s="903"/>
      <c r="R19" s="903"/>
      <c r="S19" s="903"/>
      <c r="T19" s="903"/>
      <c r="U19" s="481"/>
      <c r="V19" s="1026"/>
      <c r="W19" s="1034"/>
      <c r="X19" s="263"/>
    </row>
    <row r="20" spans="1:39" s="264" customFormat="1" ht="4.5" customHeight="1">
      <c r="A20" s="262"/>
      <c r="B20" s="225"/>
      <c r="C20" s="265"/>
      <c r="D20" s="265"/>
      <c r="E20" s="265"/>
      <c r="F20" s="265"/>
      <c r="G20" s="265"/>
      <c r="H20" s="265"/>
      <c r="I20" s="265"/>
      <c r="J20" s="265"/>
      <c r="K20" s="265"/>
      <c r="L20" s="265"/>
      <c r="M20" s="265"/>
      <c r="N20" s="265"/>
      <c r="O20" s="265"/>
      <c r="P20" s="265"/>
      <c r="Q20" s="265"/>
      <c r="R20" s="265"/>
      <c r="S20" s="265"/>
      <c r="T20" s="265"/>
      <c r="U20" s="265"/>
      <c r="V20" s="1026"/>
      <c r="W20" s="1034"/>
      <c r="X20" s="263"/>
    </row>
    <row r="21" spans="1:39" s="264" customFormat="1" ht="54.75" customHeight="1">
      <c r="A21" s="262"/>
      <c r="B21" s="225"/>
      <c r="C21" s="1525">
        <v>2012</v>
      </c>
      <c r="D21" s="1526"/>
      <c r="E21" s="1527"/>
      <c r="G21" s="1528" t="s">
        <v>68</v>
      </c>
      <c r="H21" s="1528"/>
      <c r="I21" s="1246" t="s">
        <v>598</v>
      </c>
      <c r="J21" s="1247"/>
      <c r="K21" s="1246" t="s">
        <v>530</v>
      </c>
      <c r="L21" s="1248"/>
      <c r="M21" s="1249" t="s">
        <v>599</v>
      </c>
      <c r="N21" s="1250"/>
      <c r="O21" s="1249" t="s">
        <v>531</v>
      </c>
      <c r="P21" s="1249"/>
      <c r="Q21" s="1249" t="s">
        <v>532</v>
      </c>
      <c r="R21" s="1249"/>
      <c r="S21" s="1249" t="s">
        <v>533</v>
      </c>
      <c r="T21" s="1251"/>
      <c r="U21" s="1352" t="s">
        <v>506</v>
      </c>
      <c r="V21" s="1026"/>
      <c r="W21" s="1034"/>
      <c r="X21" s="263"/>
    </row>
    <row r="22" spans="1:39" s="1039" customFormat="1" ht="15" customHeight="1">
      <c r="A22" s="1035"/>
      <c r="B22" s="1252"/>
      <c r="C22" s="1036" t="s">
        <v>68</v>
      </c>
      <c r="D22" s="1037"/>
      <c r="E22" s="1061"/>
      <c r="F22" s="1061"/>
      <c r="G22" s="1353">
        <v>2387386</v>
      </c>
      <c r="H22" s="1353"/>
      <c r="I22" s="1354">
        <v>18526</v>
      </c>
      <c r="J22" s="1354"/>
      <c r="K22" s="1354">
        <v>1373294</v>
      </c>
      <c r="L22" s="1353"/>
      <c r="M22" s="1354">
        <v>574227</v>
      </c>
      <c r="N22" s="1354"/>
      <c r="O22" s="1354">
        <v>47938</v>
      </c>
      <c r="P22" s="1353"/>
      <c r="Q22" s="1354">
        <v>339048</v>
      </c>
      <c r="R22" s="1354"/>
      <c r="S22" s="1353">
        <v>29268</v>
      </c>
      <c r="T22" s="1353"/>
      <c r="U22" s="1353">
        <v>5085</v>
      </c>
      <c r="V22" s="1026"/>
      <c r="W22" s="1038"/>
      <c r="X22" s="263"/>
      <c r="Y22" s="1365"/>
      <c r="Z22" s="1365"/>
      <c r="AA22" s="1365"/>
      <c r="AB22" s="1365"/>
      <c r="AC22" s="1365"/>
      <c r="AD22" s="1365"/>
      <c r="AE22" s="1365"/>
      <c r="AF22" s="1365"/>
      <c r="AG22" s="1365"/>
      <c r="AH22" s="1365"/>
      <c r="AI22" s="1365"/>
      <c r="AJ22" s="1365"/>
      <c r="AK22" s="1365"/>
      <c r="AL22" s="1365"/>
      <c r="AM22" s="1365"/>
    </row>
    <row r="23" spans="1:39" s="1042" customFormat="1" ht="10.5" customHeight="1">
      <c r="A23" s="1040"/>
      <c r="B23" s="1253"/>
      <c r="C23" s="1029" t="s">
        <v>417</v>
      </c>
      <c r="D23" s="1254"/>
      <c r="E23" s="1255"/>
      <c r="F23" s="1255"/>
      <c r="G23" s="1353">
        <v>48046</v>
      </c>
      <c r="H23" s="1353"/>
      <c r="I23" s="1354">
        <v>1943</v>
      </c>
      <c r="J23" s="1354"/>
      <c r="K23" s="1354">
        <v>38781</v>
      </c>
      <c r="L23" s="1353"/>
      <c r="M23" s="1354">
        <v>4535</v>
      </c>
      <c r="N23" s="1354"/>
      <c r="O23" s="1354">
        <v>475</v>
      </c>
      <c r="P23" s="1353"/>
      <c r="Q23" s="1354">
        <v>2011</v>
      </c>
      <c r="R23" s="1354"/>
      <c r="S23" s="1353">
        <v>126</v>
      </c>
      <c r="T23" s="1353"/>
      <c r="U23" s="1353">
        <v>175</v>
      </c>
      <c r="V23" s="1026"/>
      <c r="W23" s="1041"/>
      <c r="X23" s="263"/>
      <c r="Y23" s="1365"/>
    </row>
    <row r="24" spans="1:39" s="998" customFormat="1" ht="10.5" customHeight="1">
      <c r="A24" s="996"/>
      <c r="B24" s="1256"/>
      <c r="C24" s="1020" t="s">
        <v>418</v>
      </c>
      <c r="D24" s="994"/>
      <c r="E24" s="1257"/>
      <c r="F24" s="1257"/>
      <c r="G24" s="1353">
        <v>8294</v>
      </c>
      <c r="H24" s="1353"/>
      <c r="I24" s="1354">
        <v>149</v>
      </c>
      <c r="J24" s="1354"/>
      <c r="K24" s="1354">
        <v>6527</v>
      </c>
      <c r="L24" s="1353"/>
      <c r="M24" s="1354">
        <v>1011</v>
      </c>
      <c r="N24" s="1354"/>
      <c r="O24" s="1354">
        <v>99</v>
      </c>
      <c r="P24" s="1353"/>
      <c r="Q24" s="1354">
        <v>455</v>
      </c>
      <c r="R24" s="1354"/>
      <c r="S24" s="1353">
        <v>44</v>
      </c>
      <c r="T24" s="1353"/>
      <c r="U24" s="1353">
        <v>9</v>
      </c>
      <c r="V24" s="1026"/>
      <c r="W24" s="1043"/>
      <c r="X24" s="263"/>
      <c r="Y24" s="1365"/>
    </row>
    <row r="25" spans="1:39" s="998" customFormat="1" ht="10.5" customHeight="1">
      <c r="A25" s="996"/>
      <c r="B25" s="1256"/>
      <c r="C25" s="1020" t="s">
        <v>419</v>
      </c>
      <c r="D25" s="994"/>
      <c r="E25" s="1257"/>
      <c r="F25" s="1257"/>
      <c r="G25" s="1353">
        <v>539570</v>
      </c>
      <c r="H25" s="1353"/>
      <c r="I25" s="1354">
        <v>4558</v>
      </c>
      <c r="J25" s="1354"/>
      <c r="K25" s="1354">
        <v>394312</v>
      </c>
      <c r="L25" s="1353"/>
      <c r="M25" s="1354">
        <v>93440</v>
      </c>
      <c r="N25" s="1354"/>
      <c r="O25" s="1354">
        <v>7082</v>
      </c>
      <c r="P25" s="1353"/>
      <c r="Q25" s="1354">
        <v>35286</v>
      </c>
      <c r="R25" s="1354"/>
      <c r="S25" s="1353">
        <v>3846</v>
      </c>
      <c r="T25" s="1353"/>
      <c r="U25" s="1353">
        <v>1046</v>
      </c>
      <c r="V25" s="303"/>
      <c r="W25" s="1043"/>
      <c r="X25" s="263"/>
      <c r="Y25" s="1365"/>
    </row>
    <row r="26" spans="1:39" s="998" customFormat="1" ht="9.75" customHeight="1">
      <c r="A26" s="996"/>
      <c r="B26" s="1256"/>
      <c r="C26" s="261"/>
      <c r="D26" s="1258" t="s">
        <v>473</v>
      </c>
      <c r="E26" s="1258"/>
      <c r="F26" s="1257"/>
      <c r="G26" s="1355">
        <v>69882</v>
      </c>
      <c r="H26" s="1355"/>
      <c r="I26" s="1356">
        <v>986</v>
      </c>
      <c r="J26" s="1356"/>
      <c r="K26" s="1356">
        <v>52967</v>
      </c>
      <c r="L26" s="1355"/>
      <c r="M26" s="1356">
        <v>10896</v>
      </c>
      <c r="N26" s="1356"/>
      <c r="O26" s="1356">
        <v>824</v>
      </c>
      <c r="P26" s="1355"/>
      <c r="Q26" s="1356">
        <v>3855</v>
      </c>
      <c r="R26" s="1356"/>
      <c r="S26" s="1355">
        <v>263</v>
      </c>
      <c r="T26" s="1355"/>
      <c r="U26" s="1355">
        <v>91</v>
      </c>
      <c r="V26" s="1259"/>
      <c r="W26" s="1034"/>
      <c r="X26" s="263"/>
      <c r="Y26" s="1365"/>
    </row>
    <row r="27" spans="1:39" s="998" customFormat="1" ht="9.75" customHeight="1">
      <c r="A27" s="996"/>
      <c r="B27" s="1256"/>
      <c r="C27" s="261"/>
      <c r="D27" s="1258" t="s">
        <v>474</v>
      </c>
      <c r="E27" s="1258"/>
      <c r="F27" s="1260"/>
      <c r="G27" s="1355">
        <v>11521</v>
      </c>
      <c r="H27" s="1355"/>
      <c r="I27" s="1356">
        <v>184</v>
      </c>
      <c r="J27" s="1356"/>
      <c r="K27" s="1356">
        <v>6288</v>
      </c>
      <c r="L27" s="1355"/>
      <c r="M27" s="1356">
        <v>2747</v>
      </c>
      <c r="N27" s="1356"/>
      <c r="O27" s="1356">
        <v>275</v>
      </c>
      <c r="P27" s="1355"/>
      <c r="Q27" s="1356">
        <v>1806</v>
      </c>
      <c r="R27" s="1356"/>
      <c r="S27" s="1355">
        <v>129</v>
      </c>
      <c r="T27" s="1355"/>
      <c r="U27" s="1355">
        <v>92</v>
      </c>
      <c r="V27" s="1259"/>
      <c r="W27" s="1044"/>
      <c r="X27" s="263"/>
      <c r="Y27" s="1365"/>
      <c r="Z27" s="997"/>
      <c r="AA27" s="997"/>
      <c r="AB27" s="997"/>
      <c r="AC27" s="997"/>
      <c r="AD27" s="997"/>
      <c r="AE27" s="997"/>
    </row>
    <row r="28" spans="1:39" s="998" customFormat="1" ht="9.75" customHeight="1">
      <c r="A28" s="996"/>
      <c r="B28" s="1256"/>
      <c r="C28" s="261"/>
      <c r="D28" s="1258" t="s">
        <v>475</v>
      </c>
      <c r="E28" s="1258"/>
      <c r="F28" s="1261"/>
      <c r="G28" s="1355">
        <v>441</v>
      </c>
      <c r="H28" s="1355"/>
      <c r="I28" s="1356" t="s">
        <v>9</v>
      </c>
      <c r="J28" s="1356"/>
      <c r="K28" s="1356">
        <v>130</v>
      </c>
      <c r="L28" s="1355"/>
      <c r="M28" s="1356">
        <v>222</v>
      </c>
      <c r="N28" s="1356"/>
      <c r="O28" s="1356">
        <v>6</v>
      </c>
      <c r="P28" s="1355"/>
      <c r="Q28" s="1356">
        <v>64</v>
      </c>
      <c r="R28" s="1356"/>
      <c r="S28" s="1356">
        <v>14</v>
      </c>
      <c r="T28" s="1355"/>
      <c r="U28" s="1355">
        <v>5</v>
      </c>
      <c r="V28" s="1259"/>
      <c r="W28" s="1044"/>
      <c r="X28" s="263"/>
      <c r="Y28" s="1365"/>
      <c r="Z28" s="997"/>
      <c r="AA28" s="997"/>
      <c r="AB28" s="997"/>
      <c r="AC28" s="997"/>
      <c r="AD28" s="997"/>
      <c r="AE28" s="997"/>
    </row>
    <row r="29" spans="1:39" s="998" customFormat="1" ht="9.75" customHeight="1">
      <c r="A29" s="996"/>
      <c r="B29" s="1256"/>
      <c r="C29" s="261"/>
      <c r="D29" s="1258" t="s">
        <v>476</v>
      </c>
      <c r="E29" s="1258"/>
      <c r="F29" s="1260"/>
      <c r="G29" s="1355">
        <v>38286</v>
      </c>
      <c r="H29" s="1355"/>
      <c r="I29" s="1356">
        <v>337</v>
      </c>
      <c r="J29" s="1356"/>
      <c r="K29" s="1356">
        <v>30913</v>
      </c>
      <c r="L29" s="1355"/>
      <c r="M29" s="1356">
        <v>4974</v>
      </c>
      <c r="N29" s="1356"/>
      <c r="O29" s="1356">
        <v>268</v>
      </c>
      <c r="P29" s="1355"/>
      <c r="Q29" s="1356">
        <v>1621</v>
      </c>
      <c r="R29" s="1356"/>
      <c r="S29" s="1355">
        <v>127</v>
      </c>
      <c r="T29" s="1355"/>
      <c r="U29" s="1355">
        <v>46</v>
      </c>
      <c r="V29" s="1259"/>
      <c r="W29" s="1044"/>
      <c r="X29" s="263"/>
      <c r="Y29" s="1365"/>
      <c r="Z29" s="997"/>
      <c r="AA29" s="997"/>
      <c r="AB29" s="997"/>
      <c r="AC29" s="997"/>
      <c r="AD29" s="997"/>
      <c r="AE29" s="997"/>
    </row>
    <row r="30" spans="1:39" s="998" customFormat="1" ht="9.75" customHeight="1">
      <c r="A30" s="996"/>
      <c r="B30" s="1256"/>
      <c r="C30" s="261"/>
      <c r="D30" s="1258" t="s">
        <v>477</v>
      </c>
      <c r="E30" s="1258"/>
      <c r="F30" s="1260"/>
      <c r="G30" s="1355">
        <v>69145</v>
      </c>
      <c r="H30" s="1355"/>
      <c r="I30" s="1356">
        <v>394</v>
      </c>
      <c r="J30" s="1356"/>
      <c r="K30" s="1356">
        <v>61558</v>
      </c>
      <c r="L30" s="1355"/>
      <c r="M30" s="1356">
        <v>5783</v>
      </c>
      <c r="N30" s="1356"/>
      <c r="O30" s="1356">
        <v>217</v>
      </c>
      <c r="P30" s="1355"/>
      <c r="Q30" s="1356">
        <v>1059</v>
      </c>
      <c r="R30" s="1356"/>
      <c r="S30" s="1355">
        <v>113</v>
      </c>
      <c r="T30" s="1355"/>
      <c r="U30" s="1355">
        <v>21</v>
      </c>
      <c r="V30" s="1259"/>
      <c r="W30" s="1044"/>
      <c r="X30" s="263"/>
      <c r="Y30" s="1365"/>
      <c r="Z30" s="997"/>
      <c r="AA30" s="997"/>
      <c r="AB30" s="997"/>
      <c r="AC30" s="997"/>
      <c r="AD30" s="997"/>
      <c r="AE30" s="997"/>
    </row>
    <row r="31" spans="1:39" s="998" customFormat="1" ht="9.75" customHeight="1">
      <c r="A31" s="996"/>
      <c r="B31" s="1256"/>
      <c r="C31" s="261"/>
      <c r="D31" s="1258" t="s">
        <v>534</v>
      </c>
      <c r="E31" s="1258"/>
      <c r="F31" s="1260"/>
      <c r="G31" s="1355">
        <v>40296</v>
      </c>
      <c r="H31" s="1355"/>
      <c r="I31" s="1356">
        <v>314</v>
      </c>
      <c r="J31" s="1356"/>
      <c r="K31" s="1356">
        <v>35889</v>
      </c>
      <c r="L31" s="1355"/>
      <c r="M31" s="1356">
        <v>3392</v>
      </c>
      <c r="N31" s="1356"/>
      <c r="O31" s="1356">
        <v>114</v>
      </c>
      <c r="P31" s="1355"/>
      <c r="Q31" s="1356">
        <v>511</v>
      </c>
      <c r="R31" s="1356"/>
      <c r="S31" s="1355">
        <v>61</v>
      </c>
      <c r="T31" s="1355"/>
      <c r="U31" s="1355">
        <v>15</v>
      </c>
      <c r="V31" s="1259"/>
      <c r="W31" s="1044"/>
      <c r="X31" s="263"/>
      <c r="Y31" s="1365"/>
      <c r="Z31" s="997"/>
      <c r="AA31" s="997"/>
      <c r="AB31" s="997"/>
      <c r="AC31" s="997"/>
      <c r="AD31" s="997"/>
      <c r="AE31" s="997"/>
    </row>
    <row r="32" spans="1:39" s="998" customFormat="1" ht="9.75" customHeight="1">
      <c r="A32" s="996"/>
      <c r="B32" s="1256"/>
      <c r="C32" s="261"/>
      <c r="D32" s="1258" t="s">
        <v>535</v>
      </c>
      <c r="E32" s="1258"/>
      <c r="F32" s="1260"/>
      <c r="G32" s="1355">
        <v>22536</v>
      </c>
      <c r="H32" s="1355"/>
      <c r="I32" s="1356">
        <v>365</v>
      </c>
      <c r="J32" s="1356"/>
      <c r="K32" s="1356">
        <v>18039</v>
      </c>
      <c r="L32" s="1355"/>
      <c r="M32" s="1356">
        <v>2664</v>
      </c>
      <c r="N32" s="1356"/>
      <c r="O32" s="1356">
        <v>237</v>
      </c>
      <c r="P32" s="1355"/>
      <c r="Q32" s="1356">
        <v>1120</v>
      </c>
      <c r="R32" s="1356"/>
      <c r="S32" s="1355">
        <v>74</v>
      </c>
      <c r="T32" s="1355"/>
      <c r="U32" s="1355">
        <v>37</v>
      </c>
      <c r="V32" s="1259"/>
      <c r="W32" s="1044"/>
      <c r="X32" s="263"/>
      <c r="Y32" s="1365"/>
      <c r="Z32" s="997"/>
      <c r="AA32" s="997"/>
      <c r="AB32" s="997"/>
      <c r="AC32" s="997"/>
      <c r="AD32" s="997"/>
      <c r="AE32" s="997"/>
    </row>
    <row r="33" spans="1:31" s="998" customFormat="1" ht="9.75" customHeight="1">
      <c r="A33" s="996"/>
      <c r="B33" s="1256"/>
      <c r="C33" s="261"/>
      <c r="D33" s="1258" t="s">
        <v>536</v>
      </c>
      <c r="E33" s="1258"/>
      <c r="F33" s="1260"/>
      <c r="G33" s="1355">
        <v>10361</v>
      </c>
      <c r="H33" s="1355"/>
      <c r="I33" s="1356">
        <v>64</v>
      </c>
      <c r="J33" s="1356"/>
      <c r="K33" s="1356">
        <v>6319</v>
      </c>
      <c r="L33" s="1355"/>
      <c r="M33" s="1356">
        <v>2677</v>
      </c>
      <c r="N33" s="1356"/>
      <c r="O33" s="1356">
        <v>186</v>
      </c>
      <c r="P33" s="1355"/>
      <c r="Q33" s="1356">
        <v>1008</v>
      </c>
      <c r="R33" s="1356"/>
      <c r="S33" s="1355">
        <v>98</v>
      </c>
      <c r="T33" s="1355"/>
      <c r="U33" s="1355">
        <v>9</v>
      </c>
      <c r="V33" s="1259"/>
      <c r="W33" s="1044"/>
      <c r="X33" s="263"/>
      <c r="Y33" s="1365"/>
      <c r="Z33" s="997"/>
      <c r="AA33" s="997"/>
      <c r="AB33" s="997"/>
      <c r="AC33" s="997"/>
      <c r="AD33" s="997"/>
      <c r="AE33" s="997"/>
    </row>
    <row r="34" spans="1:31" s="998" customFormat="1" ht="9.75" customHeight="1">
      <c r="A34" s="996"/>
      <c r="B34" s="1256"/>
      <c r="C34" s="261"/>
      <c r="D34" s="1258" t="s">
        <v>537</v>
      </c>
      <c r="E34" s="1258"/>
      <c r="F34" s="1260"/>
      <c r="G34" s="1355">
        <v>11902</v>
      </c>
      <c r="H34" s="1355"/>
      <c r="I34" s="1356">
        <v>20</v>
      </c>
      <c r="J34" s="1356"/>
      <c r="K34" s="1356">
        <v>7479</v>
      </c>
      <c r="L34" s="1355"/>
      <c r="M34" s="1356">
        <v>3226</v>
      </c>
      <c r="N34" s="1356"/>
      <c r="O34" s="1356">
        <v>159</v>
      </c>
      <c r="P34" s="1355"/>
      <c r="Q34" s="1356">
        <v>934</v>
      </c>
      <c r="R34" s="1356"/>
      <c r="S34" s="1355">
        <v>70</v>
      </c>
      <c r="T34" s="1355"/>
      <c r="U34" s="1355">
        <v>14</v>
      </c>
      <c r="V34" s="1259"/>
      <c r="W34" s="1044"/>
      <c r="X34" s="263"/>
      <c r="Y34" s="1365"/>
    </row>
    <row r="35" spans="1:31" s="998" customFormat="1" ht="9.75" customHeight="1">
      <c r="A35" s="996"/>
      <c r="B35" s="1256"/>
      <c r="C35" s="261"/>
      <c r="D35" s="1258" t="s">
        <v>538</v>
      </c>
      <c r="E35" s="1258"/>
      <c r="F35" s="1261"/>
      <c r="G35" s="1355">
        <v>2172</v>
      </c>
      <c r="H35" s="1355"/>
      <c r="I35" s="1356" t="s">
        <v>9</v>
      </c>
      <c r="J35" s="1356"/>
      <c r="K35" s="1356">
        <v>684</v>
      </c>
      <c r="L35" s="1355"/>
      <c r="M35" s="1356">
        <v>546</v>
      </c>
      <c r="N35" s="1356"/>
      <c r="O35" s="1356">
        <v>155</v>
      </c>
      <c r="P35" s="1355"/>
      <c r="Q35" s="1356">
        <v>749</v>
      </c>
      <c r="R35" s="1356"/>
      <c r="S35" s="1355">
        <v>35</v>
      </c>
      <c r="T35" s="1355"/>
      <c r="U35" s="1355">
        <v>3</v>
      </c>
      <c r="V35" s="1259"/>
      <c r="W35" s="1044"/>
      <c r="X35" s="263"/>
      <c r="Y35" s="1365"/>
    </row>
    <row r="36" spans="1:31" s="998" customFormat="1" ht="9.75" customHeight="1">
      <c r="A36" s="996"/>
      <c r="B36" s="1256"/>
      <c r="C36" s="261"/>
      <c r="D36" s="1258" t="s">
        <v>539</v>
      </c>
      <c r="E36" s="1258"/>
      <c r="F36" s="1260"/>
      <c r="G36" s="1355">
        <v>10971</v>
      </c>
      <c r="H36" s="1355"/>
      <c r="I36" s="1356">
        <v>47</v>
      </c>
      <c r="J36" s="1356"/>
      <c r="K36" s="1356">
        <v>5413</v>
      </c>
      <c r="L36" s="1355"/>
      <c r="M36" s="1356">
        <v>3048</v>
      </c>
      <c r="N36" s="1356"/>
      <c r="O36" s="1356">
        <v>338</v>
      </c>
      <c r="P36" s="1355"/>
      <c r="Q36" s="1356">
        <v>1792</v>
      </c>
      <c r="R36" s="1356"/>
      <c r="S36" s="1355">
        <v>193</v>
      </c>
      <c r="T36" s="1355"/>
      <c r="U36" s="1355">
        <v>140</v>
      </c>
      <c r="V36" s="1259"/>
      <c r="W36" s="1044"/>
      <c r="X36" s="263"/>
      <c r="Y36" s="1365"/>
    </row>
    <row r="37" spans="1:31" s="998" customFormat="1" ht="9.75" customHeight="1">
      <c r="A37" s="996"/>
      <c r="B37" s="1256"/>
      <c r="C37" s="261"/>
      <c r="D37" s="1258" t="s">
        <v>540</v>
      </c>
      <c r="E37" s="1258"/>
      <c r="F37" s="1260"/>
      <c r="G37" s="1355">
        <v>5823</v>
      </c>
      <c r="H37" s="1355"/>
      <c r="I37" s="1356">
        <v>4</v>
      </c>
      <c r="J37" s="1356"/>
      <c r="K37" s="1356">
        <v>1714</v>
      </c>
      <c r="L37" s="1355"/>
      <c r="M37" s="1356">
        <v>2005</v>
      </c>
      <c r="N37" s="1356"/>
      <c r="O37" s="1356">
        <v>208</v>
      </c>
      <c r="P37" s="1355"/>
      <c r="Q37" s="1356">
        <v>1683</v>
      </c>
      <c r="R37" s="1356"/>
      <c r="S37" s="1355">
        <v>206</v>
      </c>
      <c r="T37" s="1355"/>
      <c r="U37" s="1355">
        <v>3</v>
      </c>
      <c r="V37" s="1259"/>
      <c r="W37" s="1044"/>
      <c r="X37" s="263"/>
      <c r="Y37" s="1365"/>
    </row>
    <row r="38" spans="1:31" s="998" customFormat="1" ht="9.75" customHeight="1">
      <c r="A38" s="996"/>
      <c r="B38" s="1256"/>
      <c r="C38" s="261"/>
      <c r="D38" s="1258" t="s">
        <v>541</v>
      </c>
      <c r="E38" s="1258"/>
      <c r="F38" s="1260"/>
      <c r="G38" s="1355">
        <v>21989</v>
      </c>
      <c r="H38" s="1355"/>
      <c r="I38" s="1356">
        <v>148</v>
      </c>
      <c r="J38" s="1356"/>
      <c r="K38" s="1356">
        <v>14050</v>
      </c>
      <c r="L38" s="1355"/>
      <c r="M38" s="1356">
        <v>5200</v>
      </c>
      <c r="N38" s="1356"/>
      <c r="O38" s="1356">
        <v>367</v>
      </c>
      <c r="P38" s="1355"/>
      <c r="Q38" s="1356">
        <v>1835</v>
      </c>
      <c r="R38" s="1356"/>
      <c r="S38" s="1355">
        <v>188</v>
      </c>
      <c r="T38" s="1355"/>
      <c r="U38" s="1355">
        <v>201</v>
      </c>
      <c r="V38" s="1259"/>
      <c r="W38" s="1044"/>
      <c r="X38" s="263"/>
      <c r="Y38" s="1365"/>
    </row>
    <row r="39" spans="1:31" s="998" customFormat="1" ht="9.75" customHeight="1">
      <c r="A39" s="996"/>
      <c r="B39" s="1256"/>
      <c r="C39" s="261"/>
      <c r="D39" s="1258" t="s">
        <v>542</v>
      </c>
      <c r="E39" s="1258"/>
      <c r="F39" s="1260"/>
      <c r="G39" s="1355">
        <v>34122</v>
      </c>
      <c r="H39" s="1355"/>
      <c r="I39" s="1356">
        <v>373</v>
      </c>
      <c r="J39" s="1356"/>
      <c r="K39" s="1356">
        <v>25095</v>
      </c>
      <c r="L39" s="1355"/>
      <c r="M39" s="1356">
        <v>5658</v>
      </c>
      <c r="N39" s="1356"/>
      <c r="O39" s="1356">
        <v>466</v>
      </c>
      <c r="P39" s="1355"/>
      <c r="Q39" s="1356">
        <v>2349</v>
      </c>
      <c r="R39" s="1356"/>
      <c r="S39" s="1355">
        <v>146</v>
      </c>
      <c r="T39" s="1355"/>
      <c r="U39" s="1355">
        <v>35</v>
      </c>
      <c r="V39" s="1259"/>
      <c r="W39" s="1044"/>
      <c r="X39" s="263"/>
      <c r="Y39" s="1365"/>
    </row>
    <row r="40" spans="1:31" s="998" customFormat="1" ht="9.75" customHeight="1">
      <c r="A40" s="996"/>
      <c r="B40" s="1256"/>
      <c r="C40" s="261"/>
      <c r="D40" s="1258" t="s">
        <v>478</v>
      </c>
      <c r="E40" s="1258"/>
      <c r="F40" s="1260"/>
      <c r="G40" s="1355">
        <v>7766</v>
      </c>
      <c r="H40" s="1355"/>
      <c r="I40" s="1356">
        <v>69</v>
      </c>
      <c r="J40" s="1356"/>
      <c r="K40" s="1356">
        <v>5392</v>
      </c>
      <c r="L40" s="1355"/>
      <c r="M40" s="1356">
        <v>1471</v>
      </c>
      <c r="N40" s="1356"/>
      <c r="O40" s="1356">
        <v>133</v>
      </c>
      <c r="P40" s="1355"/>
      <c r="Q40" s="1356">
        <v>631</v>
      </c>
      <c r="R40" s="1356"/>
      <c r="S40" s="1355">
        <v>62</v>
      </c>
      <c r="T40" s="1355"/>
      <c r="U40" s="1355">
        <v>8</v>
      </c>
      <c r="V40" s="1259"/>
      <c r="W40" s="1044"/>
      <c r="X40" s="263"/>
      <c r="Y40" s="1365"/>
    </row>
    <row r="41" spans="1:31" s="998" customFormat="1" ht="9.75" customHeight="1">
      <c r="A41" s="996"/>
      <c r="B41" s="1256"/>
      <c r="C41" s="239"/>
      <c r="D41" s="1258" t="s">
        <v>543</v>
      </c>
      <c r="E41" s="1258"/>
      <c r="F41" s="1261"/>
      <c r="G41" s="1355">
        <v>60117</v>
      </c>
      <c r="H41" s="1355"/>
      <c r="I41" s="1356">
        <v>371</v>
      </c>
      <c r="J41" s="1356"/>
      <c r="K41" s="1356">
        <v>43712</v>
      </c>
      <c r="L41" s="1355"/>
      <c r="M41" s="1356">
        <v>10889</v>
      </c>
      <c r="N41" s="1356"/>
      <c r="O41" s="1356">
        <v>818</v>
      </c>
      <c r="P41" s="1355"/>
      <c r="Q41" s="1356">
        <v>3743</v>
      </c>
      <c r="R41" s="1356"/>
      <c r="S41" s="1355">
        <v>541</v>
      </c>
      <c r="T41" s="1355"/>
      <c r="U41" s="1355">
        <v>43</v>
      </c>
      <c r="V41" s="1259"/>
      <c r="W41" s="1044"/>
      <c r="X41" s="263"/>
      <c r="Y41" s="1365"/>
    </row>
    <row r="42" spans="1:31" s="998" customFormat="1" ht="9.75" customHeight="1">
      <c r="A42" s="996"/>
      <c r="B42" s="1256"/>
      <c r="C42" s="239"/>
      <c r="D42" s="1258" t="s">
        <v>544</v>
      </c>
      <c r="E42" s="1258"/>
      <c r="F42" s="1260"/>
      <c r="G42" s="1355">
        <v>10326</v>
      </c>
      <c r="H42" s="1355"/>
      <c r="I42" s="1356">
        <v>27</v>
      </c>
      <c r="J42" s="1356"/>
      <c r="K42" s="1356">
        <v>4547</v>
      </c>
      <c r="L42" s="1355"/>
      <c r="M42" s="1356">
        <v>3100</v>
      </c>
      <c r="N42" s="1356"/>
      <c r="O42" s="1356">
        <v>188</v>
      </c>
      <c r="P42" s="1355"/>
      <c r="Q42" s="1356">
        <v>1717</v>
      </c>
      <c r="R42" s="1356"/>
      <c r="S42" s="1355">
        <v>595</v>
      </c>
      <c r="T42" s="1355"/>
      <c r="U42" s="1355">
        <v>152</v>
      </c>
      <c r="V42" s="1259"/>
      <c r="W42" s="1044"/>
      <c r="X42" s="263"/>
      <c r="Y42" s="1365"/>
    </row>
    <row r="43" spans="1:31" s="998" customFormat="1" ht="9.75" customHeight="1">
      <c r="A43" s="996"/>
      <c r="B43" s="1256"/>
      <c r="C43" s="239"/>
      <c r="D43" s="1258" t="s">
        <v>479</v>
      </c>
      <c r="E43" s="1258"/>
      <c r="F43" s="1260"/>
      <c r="G43" s="1355">
        <v>14758</v>
      </c>
      <c r="H43" s="1355"/>
      <c r="I43" s="1356">
        <v>42</v>
      </c>
      <c r="J43" s="1356"/>
      <c r="K43" s="1356">
        <v>8214</v>
      </c>
      <c r="L43" s="1355"/>
      <c r="M43" s="1356">
        <v>4369</v>
      </c>
      <c r="N43" s="1356"/>
      <c r="O43" s="1356">
        <v>350</v>
      </c>
      <c r="P43" s="1355"/>
      <c r="Q43" s="1356">
        <v>1545</v>
      </c>
      <c r="R43" s="1356"/>
      <c r="S43" s="1355">
        <v>229</v>
      </c>
      <c r="T43" s="1355"/>
      <c r="U43" s="1355">
        <v>9</v>
      </c>
      <c r="V43" s="1259"/>
      <c r="W43" s="1044"/>
      <c r="X43" s="263"/>
      <c r="Y43" s="1365"/>
    </row>
    <row r="44" spans="1:31" s="998" customFormat="1" ht="9.75" customHeight="1">
      <c r="A44" s="996"/>
      <c r="B44" s="1256"/>
      <c r="C44" s="239"/>
      <c r="D44" s="1258" t="s">
        <v>545</v>
      </c>
      <c r="E44" s="1258"/>
      <c r="F44" s="1260"/>
      <c r="G44" s="1355">
        <v>17858</v>
      </c>
      <c r="H44" s="1355"/>
      <c r="I44" s="1356">
        <v>85</v>
      </c>
      <c r="J44" s="1356"/>
      <c r="K44" s="1356">
        <v>11809</v>
      </c>
      <c r="L44" s="1355"/>
      <c r="M44" s="1356">
        <v>3789</v>
      </c>
      <c r="N44" s="1356"/>
      <c r="O44" s="1356">
        <v>341</v>
      </c>
      <c r="P44" s="1355"/>
      <c r="Q44" s="1356">
        <v>1642</v>
      </c>
      <c r="R44" s="1356"/>
      <c r="S44" s="1355">
        <v>178</v>
      </c>
      <c r="T44" s="1355"/>
      <c r="U44" s="1355">
        <v>14</v>
      </c>
      <c r="V44" s="1259"/>
      <c r="W44" s="1044"/>
      <c r="X44" s="263"/>
      <c r="Y44" s="1365"/>
    </row>
    <row r="45" spans="1:31" s="998" customFormat="1" ht="9.75" customHeight="1">
      <c r="A45" s="996"/>
      <c r="B45" s="1256"/>
      <c r="C45" s="239"/>
      <c r="D45" s="1258" t="s">
        <v>546</v>
      </c>
      <c r="E45" s="1258"/>
      <c r="F45" s="1260"/>
      <c r="G45" s="1355">
        <v>26215</v>
      </c>
      <c r="H45" s="1355"/>
      <c r="I45" s="1356">
        <v>96</v>
      </c>
      <c r="J45" s="1356"/>
      <c r="K45" s="1356">
        <v>16499</v>
      </c>
      <c r="L45" s="1355"/>
      <c r="M45" s="1356">
        <v>6580</v>
      </c>
      <c r="N45" s="1356"/>
      <c r="O45" s="1356">
        <v>696</v>
      </c>
      <c r="P45" s="1355"/>
      <c r="Q45" s="1356">
        <v>2100</v>
      </c>
      <c r="R45" s="1356"/>
      <c r="S45" s="1355">
        <v>189</v>
      </c>
      <c r="T45" s="1355"/>
      <c r="U45" s="1355">
        <v>55</v>
      </c>
      <c r="V45" s="1259"/>
      <c r="W45" s="1044"/>
      <c r="X45" s="263"/>
      <c r="Y45" s="1365"/>
    </row>
    <row r="46" spans="1:31" s="998" customFormat="1" ht="9.75" customHeight="1">
      <c r="A46" s="996"/>
      <c r="B46" s="1256"/>
      <c r="C46" s="239"/>
      <c r="D46" s="1258" t="s">
        <v>547</v>
      </c>
      <c r="E46" s="1258"/>
      <c r="F46" s="1261"/>
      <c r="G46" s="1355">
        <v>3499</v>
      </c>
      <c r="H46" s="1355"/>
      <c r="I46" s="1356">
        <v>15</v>
      </c>
      <c r="J46" s="1356"/>
      <c r="K46" s="1356">
        <v>2365</v>
      </c>
      <c r="L46" s="1355"/>
      <c r="M46" s="1356">
        <v>730</v>
      </c>
      <c r="N46" s="1356"/>
      <c r="O46" s="1356">
        <v>67</v>
      </c>
      <c r="P46" s="1355"/>
      <c r="Q46" s="1356">
        <v>282</v>
      </c>
      <c r="R46" s="1356"/>
      <c r="S46" s="1355">
        <v>39</v>
      </c>
      <c r="T46" s="1355"/>
      <c r="U46" s="1355">
        <v>1</v>
      </c>
      <c r="V46" s="1259"/>
      <c r="W46" s="1044"/>
      <c r="X46" s="263"/>
      <c r="Y46" s="1365"/>
    </row>
    <row r="47" spans="1:31" s="998" customFormat="1" ht="9.75" customHeight="1">
      <c r="A47" s="996"/>
      <c r="B47" s="1256"/>
      <c r="C47" s="239"/>
      <c r="D47" s="1258" t="s">
        <v>480</v>
      </c>
      <c r="E47" s="1258"/>
      <c r="F47" s="1260"/>
      <c r="G47" s="1355">
        <v>24186</v>
      </c>
      <c r="H47" s="1355"/>
      <c r="I47" s="1356">
        <v>222</v>
      </c>
      <c r="J47" s="1356"/>
      <c r="K47" s="1356">
        <v>19845</v>
      </c>
      <c r="L47" s="1355"/>
      <c r="M47" s="1356">
        <v>2938</v>
      </c>
      <c r="N47" s="1356"/>
      <c r="O47" s="1356">
        <v>169</v>
      </c>
      <c r="P47" s="1355"/>
      <c r="Q47" s="1356">
        <v>905</v>
      </c>
      <c r="R47" s="1356"/>
      <c r="S47" s="1355">
        <v>93</v>
      </c>
      <c r="T47" s="1355"/>
      <c r="U47" s="1355">
        <v>14</v>
      </c>
      <c r="V47" s="1259"/>
      <c r="W47" s="1044"/>
      <c r="X47" s="263"/>
      <c r="Y47" s="1365"/>
    </row>
    <row r="48" spans="1:31" s="998" customFormat="1" ht="9.75" customHeight="1">
      <c r="A48" s="996"/>
      <c r="B48" s="1256"/>
      <c r="C48" s="239"/>
      <c r="D48" s="1258" t="s">
        <v>481</v>
      </c>
      <c r="E48" s="1258"/>
      <c r="F48" s="1260"/>
      <c r="G48" s="1355">
        <v>9464</v>
      </c>
      <c r="H48" s="1355"/>
      <c r="I48" s="1356">
        <v>50</v>
      </c>
      <c r="J48" s="1356"/>
      <c r="K48" s="1356">
        <v>6409</v>
      </c>
      <c r="L48" s="1355"/>
      <c r="M48" s="1356">
        <v>2073</v>
      </c>
      <c r="N48" s="1356"/>
      <c r="O48" s="1356">
        <v>146</v>
      </c>
      <c r="P48" s="1355"/>
      <c r="Q48" s="1356">
        <v>719</v>
      </c>
      <c r="R48" s="1356"/>
      <c r="S48" s="1355">
        <v>59</v>
      </c>
      <c r="T48" s="1355"/>
      <c r="U48" s="1355">
        <v>8</v>
      </c>
      <c r="V48" s="1259"/>
      <c r="W48" s="1044"/>
      <c r="X48" s="263"/>
      <c r="Y48" s="1365"/>
    </row>
    <row r="49" spans="1:25" s="998" customFormat="1" ht="9.75" customHeight="1">
      <c r="A49" s="1045"/>
      <c r="B49" s="1046"/>
      <c r="C49" s="239"/>
      <c r="D49" s="1258" t="s">
        <v>548</v>
      </c>
      <c r="E49" s="1258"/>
      <c r="F49" s="1260"/>
      <c r="G49" s="1355">
        <v>15934</v>
      </c>
      <c r="H49" s="1355"/>
      <c r="I49" s="1356">
        <v>345</v>
      </c>
      <c r="J49" s="1356"/>
      <c r="K49" s="1356">
        <v>8982</v>
      </c>
      <c r="L49" s="1355"/>
      <c r="M49" s="1356">
        <v>4463</v>
      </c>
      <c r="N49" s="1356"/>
      <c r="O49" s="1356">
        <v>354</v>
      </c>
      <c r="P49" s="1355"/>
      <c r="Q49" s="1356">
        <v>1616</v>
      </c>
      <c r="R49" s="1356"/>
      <c r="S49" s="1355">
        <v>144</v>
      </c>
      <c r="T49" s="1355"/>
      <c r="U49" s="1355">
        <v>30</v>
      </c>
      <c r="V49" s="1259"/>
      <c r="W49" s="1044"/>
      <c r="X49" s="263"/>
      <c r="Y49" s="1365"/>
    </row>
    <row r="50" spans="1:25" s="998" customFormat="1" ht="10.5" customHeight="1">
      <c r="A50" s="1045"/>
      <c r="B50" s="1046"/>
      <c r="C50" s="1020" t="s">
        <v>420</v>
      </c>
      <c r="D50" s="1262"/>
      <c r="E50" s="1260"/>
      <c r="F50" s="1260"/>
      <c r="G50" s="1353">
        <v>6828</v>
      </c>
      <c r="H50" s="1353"/>
      <c r="I50" s="1354">
        <v>7</v>
      </c>
      <c r="J50" s="1354"/>
      <c r="K50" s="1354">
        <v>2688</v>
      </c>
      <c r="L50" s="1353"/>
      <c r="M50" s="1354">
        <v>2089</v>
      </c>
      <c r="N50" s="1354"/>
      <c r="O50" s="1354">
        <v>268</v>
      </c>
      <c r="P50" s="1353"/>
      <c r="Q50" s="1354">
        <v>1381</v>
      </c>
      <c r="R50" s="1354"/>
      <c r="S50" s="1353">
        <v>379</v>
      </c>
      <c r="T50" s="1353"/>
      <c r="U50" s="1353">
        <v>16</v>
      </c>
      <c r="V50" s="303"/>
      <c r="W50" s="1044"/>
      <c r="X50" s="263"/>
      <c r="Y50" s="1365"/>
    </row>
    <row r="51" spans="1:25" s="998" customFormat="1" ht="10.5" customHeight="1">
      <c r="A51" s="1045"/>
      <c r="B51" s="1046"/>
      <c r="C51" s="1020" t="s">
        <v>421</v>
      </c>
      <c r="D51" s="1263"/>
      <c r="E51" s="1261"/>
      <c r="F51" s="1261"/>
      <c r="G51" s="1353">
        <v>19881</v>
      </c>
      <c r="H51" s="1353"/>
      <c r="I51" s="1354">
        <v>266</v>
      </c>
      <c r="J51" s="1354"/>
      <c r="K51" s="1354">
        <v>12296</v>
      </c>
      <c r="L51" s="1353"/>
      <c r="M51" s="1354">
        <v>3974</v>
      </c>
      <c r="N51" s="1354"/>
      <c r="O51" s="1354">
        <v>306</v>
      </c>
      <c r="P51" s="1353"/>
      <c r="Q51" s="1354">
        <v>2760</v>
      </c>
      <c r="R51" s="1354"/>
      <c r="S51" s="1353">
        <v>208</v>
      </c>
      <c r="T51" s="1353"/>
      <c r="U51" s="1353">
        <v>71</v>
      </c>
      <c r="V51" s="303"/>
      <c r="W51" s="1044"/>
      <c r="X51" s="263"/>
      <c r="Y51" s="1365"/>
    </row>
    <row r="52" spans="1:25" s="998" customFormat="1" ht="10.5" customHeight="1">
      <c r="A52" s="1045"/>
      <c r="B52" s="1046"/>
      <c r="C52" s="1020" t="s">
        <v>422</v>
      </c>
      <c r="D52" s="1262"/>
      <c r="E52" s="1260"/>
      <c r="F52" s="1260"/>
      <c r="G52" s="1353">
        <v>191754</v>
      </c>
      <c r="H52" s="1353"/>
      <c r="I52" s="1354">
        <v>2479</v>
      </c>
      <c r="J52" s="1354"/>
      <c r="K52" s="1354">
        <v>143630</v>
      </c>
      <c r="L52" s="1353"/>
      <c r="M52" s="1354">
        <v>23692</v>
      </c>
      <c r="N52" s="1354"/>
      <c r="O52" s="1354">
        <v>3466</v>
      </c>
      <c r="P52" s="1353"/>
      <c r="Q52" s="1354">
        <v>16503</v>
      </c>
      <c r="R52" s="1354"/>
      <c r="S52" s="1353">
        <v>1433</v>
      </c>
      <c r="T52" s="1353"/>
      <c r="U52" s="1353">
        <v>551</v>
      </c>
      <c r="V52" s="303"/>
      <c r="W52" s="1044"/>
      <c r="X52" s="263"/>
      <c r="Y52" s="1365"/>
    </row>
    <row r="53" spans="1:25" s="998" customFormat="1" ht="10.5" customHeight="1">
      <c r="A53" s="1045"/>
      <c r="B53" s="1046"/>
      <c r="C53" s="1020" t="s">
        <v>423</v>
      </c>
      <c r="D53" s="1262"/>
      <c r="E53" s="992"/>
      <c r="F53" s="992"/>
      <c r="G53" s="1353">
        <v>460720</v>
      </c>
      <c r="H53" s="1353"/>
      <c r="I53" s="1354">
        <v>1684</v>
      </c>
      <c r="J53" s="1354"/>
      <c r="K53" s="1354">
        <v>252655</v>
      </c>
      <c r="L53" s="1353"/>
      <c r="M53" s="1354">
        <v>148301</v>
      </c>
      <c r="N53" s="1354"/>
      <c r="O53" s="1354">
        <v>7877</v>
      </c>
      <c r="P53" s="1353"/>
      <c r="Q53" s="1354">
        <v>46384</v>
      </c>
      <c r="R53" s="1354"/>
      <c r="S53" s="1353">
        <v>2922</v>
      </c>
      <c r="T53" s="1353"/>
      <c r="U53" s="1353">
        <v>897</v>
      </c>
      <c r="V53" s="303"/>
      <c r="W53" s="1264"/>
      <c r="X53" s="263"/>
      <c r="Y53" s="1365"/>
    </row>
    <row r="54" spans="1:25" s="998" customFormat="1" ht="9.75" customHeight="1">
      <c r="A54" s="1045"/>
      <c r="B54" s="1046"/>
      <c r="C54" s="239"/>
      <c r="D54" s="1258" t="s">
        <v>549</v>
      </c>
      <c r="E54" s="1258"/>
      <c r="F54" s="1261"/>
      <c r="G54" s="1355">
        <v>57874</v>
      </c>
      <c r="H54" s="1355"/>
      <c r="I54" s="1356">
        <v>194</v>
      </c>
      <c r="J54" s="1356"/>
      <c r="K54" s="1356">
        <v>39822</v>
      </c>
      <c r="L54" s="1355"/>
      <c r="M54" s="1356">
        <v>13509</v>
      </c>
      <c r="N54" s="1356"/>
      <c r="O54" s="1356">
        <v>755</v>
      </c>
      <c r="P54" s="1355"/>
      <c r="Q54" s="1356">
        <v>3352</v>
      </c>
      <c r="R54" s="1356"/>
      <c r="S54" s="1355">
        <v>193</v>
      </c>
      <c r="T54" s="1355"/>
      <c r="U54" s="1355">
        <v>49</v>
      </c>
      <c r="V54" s="303"/>
      <c r="W54" s="1044"/>
      <c r="X54" s="263"/>
      <c r="Y54" s="1365"/>
    </row>
    <row r="55" spans="1:25" s="998" customFormat="1" ht="9.75" customHeight="1">
      <c r="A55" s="1045"/>
      <c r="B55" s="1046"/>
      <c r="C55" s="239"/>
      <c r="D55" s="1258" t="s">
        <v>550</v>
      </c>
      <c r="E55" s="1258"/>
      <c r="F55" s="1260"/>
      <c r="G55" s="1355">
        <v>145192</v>
      </c>
      <c r="H55" s="1355"/>
      <c r="I55" s="1356">
        <v>596</v>
      </c>
      <c r="J55" s="1356"/>
      <c r="K55" s="1356">
        <v>74797</v>
      </c>
      <c r="L55" s="1355"/>
      <c r="M55" s="1356">
        <v>43336</v>
      </c>
      <c r="N55" s="1356"/>
      <c r="O55" s="1356">
        <v>3701</v>
      </c>
      <c r="P55" s="1355"/>
      <c r="Q55" s="1356">
        <v>21058</v>
      </c>
      <c r="R55" s="1356"/>
      <c r="S55" s="1355">
        <v>1390</v>
      </c>
      <c r="T55" s="1355"/>
      <c r="U55" s="1355">
        <v>314</v>
      </c>
      <c r="V55" s="303"/>
      <c r="W55" s="1044"/>
      <c r="X55" s="263"/>
      <c r="Y55" s="1365"/>
    </row>
    <row r="56" spans="1:25" s="998" customFormat="1" ht="9.75" customHeight="1">
      <c r="A56" s="1045"/>
      <c r="B56" s="1046"/>
      <c r="C56" s="239"/>
      <c r="D56" s="1258" t="s">
        <v>551</v>
      </c>
      <c r="E56" s="1258"/>
      <c r="F56" s="1260"/>
      <c r="G56" s="1355">
        <v>257654</v>
      </c>
      <c r="H56" s="1355"/>
      <c r="I56" s="1356">
        <v>894</v>
      </c>
      <c r="J56" s="1356"/>
      <c r="K56" s="1356">
        <v>138036</v>
      </c>
      <c r="L56" s="1355"/>
      <c r="M56" s="1356">
        <v>91456</v>
      </c>
      <c r="N56" s="1356"/>
      <c r="O56" s="1356">
        <v>3421</v>
      </c>
      <c r="P56" s="1355"/>
      <c r="Q56" s="1356">
        <v>21974</v>
      </c>
      <c r="R56" s="1356"/>
      <c r="S56" s="1355">
        <v>1339</v>
      </c>
      <c r="T56" s="1355"/>
      <c r="U56" s="1355">
        <v>534</v>
      </c>
      <c r="V56" s="303"/>
      <c r="W56" s="1044"/>
      <c r="X56" s="263"/>
      <c r="Y56" s="1365"/>
    </row>
    <row r="57" spans="1:25" s="998" customFormat="1" ht="10.5" customHeight="1">
      <c r="A57" s="1045"/>
      <c r="B57" s="1046"/>
      <c r="C57" s="1020" t="s">
        <v>424</v>
      </c>
      <c r="D57" s="1060"/>
      <c r="E57" s="1260"/>
      <c r="F57" s="1260"/>
      <c r="G57" s="1353">
        <v>118244</v>
      </c>
      <c r="H57" s="1353"/>
      <c r="I57" s="1354">
        <v>345</v>
      </c>
      <c r="J57" s="1354"/>
      <c r="K57" s="1354">
        <v>71645</v>
      </c>
      <c r="L57" s="1353"/>
      <c r="M57" s="1354">
        <v>33376</v>
      </c>
      <c r="N57" s="1354"/>
      <c r="O57" s="1354">
        <v>1997</v>
      </c>
      <c r="P57" s="1353"/>
      <c r="Q57" s="1354">
        <v>10092</v>
      </c>
      <c r="R57" s="1354"/>
      <c r="S57" s="1353">
        <v>654</v>
      </c>
      <c r="T57" s="1353"/>
      <c r="U57" s="1353">
        <v>135</v>
      </c>
      <c r="V57" s="303"/>
      <c r="W57" s="1044"/>
      <c r="X57" s="263"/>
      <c r="Y57" s="1365"/>
    </row>
    <row r="58" spans="1:25" s="998" customFormat="1" ht="10.5" customHeight="1">
      <c r="A58" s="1045"/>
      <c r="B58" s="1046"/>
      <c r="C58" s="1020" t="s">
        <v>425</v>
      </c>
      <c r="D58" s="1258"/>
      <c r="E58" s="1260"/>
      <c r="F58" s="1260"/>
      <c r="G58" s="1353">
        <v>166346</v>
      </c>
      <c r="H58" s="1353"/>
      <c r="I58" s="1354">
        <v>1655</v>
      </c>
      <c r="J58" s="1354"/>
      <c r="K58" s="1354">
        <v>120073</v>
      </c>
      <c r="L58" s="1353"/>
      <c r="M58" s="1354">
        <v>35949</v>
      </c>
      <c r="N58" s="1354"/>
      <c r="O58" s="1354">
        <v>1441</v>
      </c>
      <c r="P58" s="1353"/>
      <c r="Q58" s="1354">
        <v>6174</v>
      </c>
      <c r="R58" s="1354"/>
      <c r="S58" s="1353">
        <v>350</v>
      </c>
      <c r="T58" s="1353"/>
      <c r="U58" s="1353">
        <v>704</v>
      </c>
      <c r="V58" s="303"/>
      <c r="W58" s="1044"/>
      <c r="X58" s="263"/>
      <c r="Y58" s="1365"/>
    </row>
    <row r="59" spans="1:25" s="998" customFormat="1" ht="10.5" customHeight="1">
      <c r="A59" s="1045"/>
      <c r="B59" s="1046"/>
      <c r="C59" s="1020" t="s">
        <v>426</v>
      </c>
      <c r="D59" s="1258"/>
      <c r="E59" s="1261"/>
      <c r="F59" s="1261"/>
      <c r="G59" s="1353">
        <v>63429</v>
      </c>
      <c r="H59" s="1353"/>
      <c r="I59" s="1354">
        <v>15</v>
      </c>
      <c r="J59" s="1354"/>
      <c r="K59" s="1354">
        <v>6210</v>
      </c>
      <c r="L59" s="1353"/>
      <c r="M59" s="1354">
        <v>21824</v>
      </c>
      <c r="N59" s="1354"/>
      <c r="O59" s="1354">
        <v>3506</v>
      </c>
      <c r="P59" s="1353"/>
      <c r="Q59" s="1354">
        <v>28534</v>
      </c>
      <c r="R59" s="1354"/>
      <c r="S59" s="1353">
        <v>3292</v>
      </c>
      <c r="T59" s="1353"/>
      <c r="U59" s="1353">
        <v>48</v>
      </c>
      <c r="V59" s="303"/>
      <c r="W59" s="1044"/>
      <c r="X59" s="263"/>
      <c r="Y59" s="1365"/>
    </row>
    <row r="60" spans="1:25" s="998" customFormat="1" ht="10.5" customHeight="1">
      <c r="A60" s="1045"/>
      <c r="B60" s="1046"/>
      <c r="C60" s="1020" t="s">
        <v>427</v>
      </c>
      <c r="D60" s="1258"/>
      <c r="E60" s="1260"/>
      <c r="F60" s="1260"/>
      <c r="G60" s="1353">
        <v>82456</v>
      </c>
      <c r="H60" s="1353"/>
      <c r="I60" s="1354">
        <v>97</v>
      </c>
      <c r="J60" s="1354"/>
      <c r="K60" s="1354">
        <v>8654</v>
      </c>
      <c r="L60" s="1353"/>
      <c r="M60" s="1354">
        <v>32953</v>
      </c>
      <c r="N60" s="1354"/>
      <c r="O60" s="1354">
        <v>3457</v>
      </c>
      <c r="P60" s="1353"/>
      <c r="Q60" s="1354">
        <v>34967</v>
      </c>
      <c r="R60" s="1354"/>
      <c r="S60" s="1353">
        <v>2279</v>
      </c>
      <c r="T60" s="1353"/>
      <c r="U60" s="1353">
        <v>49</v>
      </c>
      <c r="V60" s="303"/>
      <c r="W60" s="1044"/>
      <c r="X60" s="263"/>
      <c r="Y60" s="1365"/>
    </row>
    <row r="61" spans="1:25" s="998" customFormat="1" ht="9.75" customHeight="1">
      <c r="A61" s="1045"/>
      <c r="B61" s="1046"/>
      <c r="C61" s="239"/>
      <c r="D61" s="1258" t="s">
        <v>552</v>
      </c>
      <c r="E61" s="1258"/>
      <c r="F61" s="1260"/>
      <c r="G61" s="1355">
        <v>64752</v>
      </c>
      <c r="H61" s="1355"/>
      <c r="I61" s="1356">
        <v>86</v>
      </c>
      <c r="J61" s="1356"/>
      <c r="K61" s="1356">
        <v>5824</v>
      </c>
      <c r="L61" s="1355"/>
      <c r="M61" s="1356">
        <v>25107</v>
      </c>
      <c r="N61" s="1356"/>
      <c r="O61" s="1356">
        <v>2718</v>
      </c>
      <c r="P61" s="1355"/>
      <c r="Q61" s="1356">
        <v>29026</v>
      </c>
      <c r="R61" s="1356"/>
      <c r="S61" s="1355">
        <v>1968</v>
      </c>
      <c r="T61" s="1355"/>
      <c r="U61" s="1355">
        <v>23</v>
      </c>
      <c r="V61" s="303"/>
      <c r="W61" s="1044"/>
      <c r="X61" s="263"/>
      <c r="Y61" s="1365"/>
    </row>
    <row r="62" spans="1:25" s="998" customFormat="1" ht="9.75" customHeight="1">
      <c r="A62" s="1045"/>
      <c r="B62" s="1046"/>
      <c r="C62" s="239"/>
      <c r="D62" s="1258" t="s">
        <v>553</v>
      </c>
      <c r="E62" s="1258"/>
      <c r="F62" s="1260"/>
      <c r="G62" s="1355">
        <v>10874</v>
      </c>
      <c r="H62" s="1355"/>
      <c r="I62" s="1356">
        <v>3</v>
      </c>
      <c r="J62" s="1356"/>
      <c r="K62" s="1356">
        <v>1436</v>
      </c>
      <c r="L62" s="1355"/>
      <c r="M62" s="1356">
        <v>4593</v>
      </c>
      <c r="N62" s="1356"/>
      <c r="O62" s="1356">
        <v>473</v>
      </c>
      <c r="P62" s="1355"/>
      <c r="Q62" s="1356">
        <v>4180</v>
      </c>
      <c r="R62" s="1356"/>
      <c r="S62" s="1355">
        <v>180</v>
      </c>
      <c r="T62" s="1355"/>
      <c r="U62" s="1355">
        <v>9</v>
      </c>
      <c r="V62" s="303"/>
      <c r="W62" s="1044"/>
      <c r="X62" s="263"/>
      <c r="Y62" s="1365"/>
    </row>
    <row r="63" spans="1:25" s="998" customFormat="1" ht="9.75" customHeight="1">
      <c r="A63" s="1045"/>
      <c r="B63" s="1046"/>
      <c r="C63" s="239"/>
      <c r="D63" s="1258" t="s">
        <v>554</v>
      </c>
      <c r="E63" s="1258"/>
      <c r="F63" s="1260"/>
      <c r="G63" s="1355">
        <v>6830</v>
      </c>
      <c r="H63" s="1355"/>
      <c r="I63" s="1356">
        <v>8</v>
      </c>
      <c r="J63" s="1356"/>
      <c r="K63" s="1356">
        <v>1394</v>
      </c>
      <c r="L63" s="1355"/>
      <c r="M63" s="1356">
        <v>3253</v>
      </c>
      <c r="N63" s="1356"/>
      <c r="O63" s="1356">
        <v>266</v>
      </c>
      <c r="P63" s="1355"/>
      <c r="Q63" s="1356">
        <v>1761</v>
      </c>
      <c r="R63" s="1356"/>
      <c r="S63" s="1355">
        <v>131</v>
      </c>
      <c r="T63" s="1355"/>
      <c r="U63" s="1355">
        <v>17</v>
      </c>
      <c r="V63" s="303"/>
      <c r="W63" s="1044"/>
      <c r="X63" s="263"/>
      <c r="Y63" s="1365"/>
    </row>
    <row r="64" spans="1:25" s="998" customFormat="1" ht="10.5" customHeight="1">
      <c r="A64" s="1045"/>
      <c r="B64" s="1046"/>
      <c r="C64" s="1020" t="s">
        <v>428</v>
      </c>
      <c r="D64" s="994"/>
      <c r="E64" s="1260"/>
      <c r="F64" s="1260"/>
      <c r="G64" s="1353">
        <v>15248</v>
      </c>
      <c r="H64" s="1353"/>
      <c r="I64" s="1354">
        <v>170</v>
      </c>
      <c r="J64" s="1354"/>
      <c r="K64" s="1354">
        <v>6673</v>
      </c>
      <c r="L64" s="1353"/>
      <c r="M64" s="1354">
        <v>4885</v>
      </c>
      <c r="N64" s="1354"/>
      <c r="O64" s="1354">
        <v>452</v>
      </c>
      <c r="P64" s="1353"/>
      <c r="Q64" s="1354">
        <v>2836</v>
      </c>
      <c r="R64" s="1354"/>
      <c r="S64" s="1353">
        <v>187</v>
      </c>
      <c r="T64" s="1353"/>
      <c r="U64" s="1353">
        <v>45</v>
      </c>
      <c r="V64" s="993"/>
      <c r="W64" s="1044"/>
      <c r="X64" s="263"/>
      <c r="Y64" s="1365"/>
    </row>
    <row r="65" spans="1:25" s="998" customFormat="1" ht="10.5" customHeight="1">
      <c r="A65" s="1045"/>
      <c r="B65" s="1046"/>
      <c r="C65" s="1020" t="s">
        <v>429</v>
      </c>
      <c r="D65" s="994"/>
      <c r="E65" s="1260"/>
      <c r="F65" s="1260"/>
      <c r="G65" s="1353">
        <v>97711</v>
      </c>
      <c r="H65" s="1353"/>
      <c r="I65" s="1354">
        <v>227</v>
      </c>
      <c r="J65" s="1354"/>
      <c r="K65" s="1354">
        <v>18804</v>
      </c>
      <c r="L65" s="1353"/>
      <c r="M65" s="1354">
        <v>31976</v>
      </c>
      <c r="N65" s="1354"/>
      <c r="O65" s="1354">
        <v>4356</v>
      </c>
      <c r="P65" s="1353"/>
      <c r="Q65" s="1354">
        <v>37726</v>
      </c>
      <c r="R65" s="1354"/>
      <c r="S65" s="1353">
        <v>4311</v>
      </c>
      <c r="T65" s="1353"/>
      <c r="U65" s="1353">
        <v>311</v>
      </c>
      <c r="V65" s="995"/>
      <c r="W65" s="1044"/>
      <c r="X65" s="263"/>
      <c r="Y65" s="1365"/>
    </row>
    <row r="66" spans="1:25" s="998" customFormat="1" ht="10.5" customHeight="1">
      <c r="A66" s="1045"/>
      <c r="B66" s="1046"/>
      <c r="C66" s="1020" t="s">
        <v>430</v>
      </c>
      <c r="D66" s="994"/>
      <c r="E66" s="1261"/>
      <c r="F66" s="1261"/>
      <c r="G66" s="1353">
        <v>214023</v>
      </c>
      <c r="H66" s="1353"/>
      <c r="I66" s="1354">
        <v>2880</v>
      </c>
      <c r="J66" s="1354"/>
      <c r="K66" s="1354">
        <v>130650</v>
      </c>
      <c r="L66" s="1353"/>
      <c r="M66" s="1354">
        <v>57483</v>
      </c>
      <c r="N66" s="1354"/>
      <c r="O66" s="1354">
        <v>3415</v>
      </c>
      <c r="P66" s="1353"/>
      <c r="Q66" s="1354">
        <v>17614</v>
      </c>
      <c r="R66" s="1354"/>
      <c r="S66" s="1353">
        <v>1354</v>
      </c>
      <c r="T66" s="1353"/>
      <c r="U66" s="1353">
        <v>627</v>
      </c>
      <c r="V66" s="303"/>
      <c r="W66" s="1044"/>
      <c r="X66" s="263"/>
      <c r="Y66" s="1365"/>
    </row>
    <row r="67" spans="1:25" s="998" customFormat="1" ht="10.5" customHeight="1">
      <c r="A67" s="1045"/>
      <c r="B67" s="1046"/>
      <c r="C67" s="1020" t="s">
        <v>431</v>
      </c>
      <c r="D67" s="994"/>
      <c r="E67" s="1260"/>
      <c r="F67" s="1260"/>
      <c r="G67" s="1353">
        <v>10463</v>
      </c>
      <c r="H67" s="1353"/>
      <c r="I67" s="1354">
        <v>80</v>
      </c>
      <c r="J67" s="1354"/>
      <c r="K67" s="1354">
        <v>6155</v>
      </c>
      <c r="L67" s="1353"/>
      <c r="M67" s="1354">
        <v>2665</v>
      </c>
      <c r="N67" s="1354"/>
      <c r="O67" s="1354">
        <v>106</v>
      </c>
      <c r="P67" s="1353"/>
      <c r="Q67" s="1354">
        <v>1261</v>
      </c>
      <c r="R67" s="1354"/>
      <c r="S67" s="1353">
        <v>188</v>
      </c>
      <c r="T67" s="1353"/>
      <c r="U67" s="1353">
        <v>8</v>
      </c>
      <c r="V67" s="303"/>
      <c r="W67" s="1044"/>
      <c r="X67" s="263"/>
      <c r="Y67" s="1365"/>
    </row>
    <row r="68" spans="1:25" s="1271" customFormat="1" ht="10.5" customHeight="1">
      <c r="A68" s="611"/>
      <c r="B68" s="1265"/>
      <c r="C68" s="1266" t="s">
        <v>432</v>
      </c>
      <c r="D68" s="1267"/>
      <c r="E68" s="1268"/>
      <c r="F68" s="1269"/>
      <c r="G68" s="1353">
        <v>51867</v>
      </c>
      <c r="H68" s="1353"/>
      <c r="I68" s="1354">
        <v>242</v>
      </c>
      <c r="J68" s="1354"/>
      <c r="K68" s="1354">
        <v>13195</v>
      </c>
      <c r="L68" s="1353"/>
      <c r="M68" s="1354">
        <v>10557</v>
      </c>
      <c r="N68" s="1354"/>
      <c r="O68" s="1354">
        <v>2110</v>
      </c>
      <c r="P68" s="1353"/>
      <c r="Q68" s="1354">
        <v>22208</v>
      </c>
      <c r="R68" s="1354"/>
      <c r="S68" s="1353">
        <v>3519</v>
      </c>
      <c r="T68" s="1353"/>
      <c r="U68" s="1353">
        <v>36</v>
      </c>
      <c r="V68" s="303"/>
      <c r="W68" s="1270"/>
      <c r="X68" s="263"/>
      <c r="Y68" s="1365"/>
    </row>
    <row r="69" spans="1:25" ht="10.5" customHeight="1">
      <c r="A69" s="1002"/>
      <c r="B69" s="1272"/>
      <c r="C69" s="1266" t="s">
        <v>433</v>
      </c>
      <c r="D69" s="1267"/>
      <c r="E69" s="1273"/>
      <c r="F69" s="1273"/>
      <c r="G69" s="1353">
        <v>209941</v>
      </c>
      <c r="H69" s="1353"/>
      <c r="I69" s="1354">
        <v>1198</v>
      </c>
      <c r="J69" s="1354"/>
      <c r="K69" s="1354">
        <v>100831</v>
      </c>
      <c r="L69" s="1353"/>
      <c r="M69" s="1354">
        <v>43684</v>
      </c>
      <c r="N69" s="1354"/>
      <c r="O69" s="1354">
        <v>5664</v>
      </c>
      <c r="P69" s="1353"/>
      <c r="Q69" s="1354">
        <v>55881</v>
      </c>
      <c r="R69" s="1354"/>
      <c r="S69" s="1353">
        <v>2503</v>
      </c>
      <c r="T69" s="1353"/>
      <c r="U69" s="1353">
        <v>180</v>
      </c>
      <c r="V69" s="303"/>
      <c r="W69" s="1044"/>
      <c r="X69" s="263"/>
      <c r="Y69" s="1365"/>
    </row>
    <row r="70" spans="1:25" ht="10.5" customHeight="1">
      <c r="A70" s="1002"/>
      <c r="B70" s="1002"/>
      <c r="C70" s="1266" t="s">
        <v>555</v>
      </c>
      <c r="D70" s="1267"/>
      <c r="E70" s="1002"/>
      <c r="F70" s="1002"/>
      <c r="G70" s="1353">
        <v>19721</v>
      </c>
      <c r="H70" s="1353"/>
      <c r="I70" s="1354">
        <v>113</v>
      </c>
      <c r="J70" s="1354"/>
      <c r="K70" s="1354">
        <v>8076</v>
      </c>
      <c r="L70" s="1353"/>
      <c r="M70" s="1354">
        <v>6664</v>
      </c>
      <c r="N70" s="1354"/>
      <c r="O70" s="1354">
        <v>468</v>
      </c>
      <c r="P70" s="1353"/>
      <c r="Q70" s="1354">
        <v>3991</v>
      </c>
      <c r="R70" s="1354"/>
      <c r="S70" s="1353">
        <v>339</v>
      </c>
      <c r="T70" s="1353"/>
      <c r="U70" s="1353">
        <v>70</v>
      </c>
      <c r="V70" s="303"/>
      <c r="W70" s="1044"/>
      <c r="X70" s="263"/>
      <c r="Y70" s="1365"/>
    </row>
    <row r="71" spans="1:25" ht="10.5" customHeight="1">
      <c r="A71" s="1002"/>
      <c r="B71" s="1002"/>
      <c r="C71" s="1266" t="s">
        <v>434</v>
      </c>
      <c r="D71" s="1267"/>
      <c r="E71" s="1002"/>
      <c r="F71" s="1002"/>
      <c r="G71" s="1353">
        <v>62791</v>
      </c>
      <c r="H71" s="1353"/>
      <c r="I71" s="1354">
        <v>418</v>
      </c>
      <c r="J71" s="1354"/>
      <c r="K71" s="1354">
        <v>31428</v>
      </c>
      <c r="L71" s="1353"/>
      <c r="M71" s="1354">
        <v>15153</v>
      </c>
      <c r="N71" s="1354"/>
      <c r="O71" s="1354">
        <v>1391</v>
      </c>
      <c r="P71" s="1353"/>
      <c r="Q71" s="1354">
        <v>12962</v>
      </c>
      <c r="R71" s="1354"/>
      <c r="S71" s="1353">
        <v>1333</v>
      </c>
      <c r="T71" s="1353"/>
      <c r="U71" s="1353">
        <v>106</v>
      </c>
      <c r="V71" s="303"/>
      <c r="W71" s="1002"/>
      <c r="X71" s="263"/>
      <c r="Y71" s="1365"/>
    </row>
    <row r="72" spans="1:25" ht="10.5" customHeight="1">
      <c r="A72" s="1002"/>
      <c r="B72" s="1002"/>
      <c r="C72" s="1266" t="s">
        <v>556</v>
      </c>
      <c r="D72" s="1267"/>
      <c r="E72" s="1002"/>
      <c r="F72" s="1002"/>
      <c r="G72" s="1353">
        <v>53</v>
      </c>
      <c r="H72" s="1353"/>
      <c r="I72" s="1354" t="s">
        <v>9</v>
      </c>
      <c r="J72" s="1354"/>
      <c r="K72" s="1354">
        <v>11</v>
      </c>
      <c r="L72" s="1353"/>
      <c r="M72" s="1354">
        <v>16</v>
      </c>
      <c r="N72" s="1354"/>
      <c r="O72" s="1354">
        <v>2</v>
      </c>
      <c r="P72" s="1353"/>
      <c r="Q72" s="1354">
        <v>22</v>
      </c>
      <c r="R72" s="1354"/>
      <c r="S72" s="1353">
        <v>1</v>
      </c>
      <c r="T72" s="1353"/>
      <c r="U72" s="1353">
        <v>1</v>
      </c>
      <c r="V72" s="303"/>
      <c r="W72" s="1002"/>
      <c r="X72" s="263"/>
      <c r="Y72" s="1365"/>
    </row>
    <row r="73" spans="1:25" ht="12" customHeight="1">
      <c r="A73" s="1002"/>
      <c r="B73" s="1002"/>
      <c r="C73" s="999" t="s">
        <v>557</v>
      </c>
      <c r="D73" s="1047"/>
      <c r="E73" s="1274"/>
      <c r="F73" s="1268"/>
      <c r="G73" s="1064"/>
      <c r="H73" s="1064"/>
      <c r="I73" s="1061"/>
      <c r="J73" s="1061"/>
      <c r="K73" s="1061"/>
      <c r="L73" s="1064"/>
      <c r="M73" s="1061"/>
      <c r="N73" s="1061"/>
      <c r="O73" s="1061"/>
      <c r="P73" s="1064"/>
      <c r="Q73" s="1061"/>
      <c r="R73" s="1061"/>
      <c r="S73" s="1064"/>
      <c r="T73" s="1064"/>
      <c r="U73" s="1064"/>
      <c r="V73" s="303"/>
      <c r="W73" s="1002"/>
    </row>
    <row r="74" spans="1:25" ht="8.25" customHeight="1">
      <c r="A74" s="1002"/>
      <c r="B74" s="1002"/>
      <c r="C74" s="1234" t="s">
        <v>558</v>
      </c>
      <c r="D74" s="1047"/>
      <c r="E74" s="1274"/>
      <c r="F74" s="1268"/>
      <c r="G74" s="1269"/>
      <c r="H74" s="1269"/>
      <c r="I74" s="1275"/>
      <c r="J74" s="1275"/>
      <c r="K74" s="1048"/>
      <c r="L74" s="1048"/>
      <c r="M74" s="1276" t="s">
        <v>381</v>
      </c>
      <c r="N74" s="1277"/>
      <c r="O74" s="1277"/>
      <c r="P74" s="1277"/>
      <c r="Q74" s="1277"/>
      <c r="R74" s="1277"/>
      <c r="S74" s="1278"/>
      <c r="T74" s="1278"/>
      <c r="U74" s="1278"/>
      <c r="V74" s="303"/>
      <c r="W74" s="1002"/>
    </row>
    <row r="75" spans="1:25" ht="8.25" customHeight="1">
      <c r="A75" s="1002"/>
      <c r="B75" s="1002"/>
      <c r="C75" s="1234" t="s">
        <v>490</v>
      </c>
      <c r="D75" s="1047"/>
      <c r="E75" s="1274"/>
      <c r="F75" s="1268"/>
      <c r="G75" s="1269"/>
      <c r="H75" s="1269"/>
      <c r="I75" s="1275"/>
      <c r="J75" s="1275"/>
      <c r="K75" s="1048"/>
      <c r="L75" s="1048"/>
      <c r="M75" s="1048"/>
      <c r="N75" s="1048"/>
      <c r="O75" s="1048"/>
      <c r="P75" s="1048"/>
      <c r="Q75" s="1048"/>
      <c r="R75" s="1048"/>
      <c r="S75" s="1106"/>
      <c r="T75" s="1106"/>
      <c r="U75" s="1106"/>
      <c r="V75" s="303"/>
      <c r="W75" s="1002"/>
    </row>
    <row r="76" spans="1:25" ht="13.5" customHeight="1">
      <c r="A76" s="1002"/>
      <c r="B76" s="1002"/>
      <c r="D76" s="1047"/>
      <c r="E76" s="1274"/>
      <c r="F76" s="1268"/>
      <c r="G76" s="1269"/>
      <c r="H76" s="1269"/>
      <c r="I76" s="1275"/>
      <c r="J76" s="1275"/>
      <c r="K76" s="1048"/>
      <c r="L76" s="1048"/>
      <c r="M76" s="1048"/>
      <c r="N76" s="1048"/>
      <c r="O76" s="1048"/>
      <c r="P76" s="1048"/>
      <c r="Q76" s="1529">
        <v>41760</v>
      </c>
      <c r="R76" s="1529"/>
      <c r="S76" s="1529"/>
      <c r="T76" s="1529"/>
      <c r="U76" s="1529"/>
      <c r="V76" s="490">
        <v>13</v>
      </c>
      <c r="W76" s="1002"/>
    </row>
    <row r="77" spans="1:25">
      <c r="C77" s="1049"/>
    </row>
  </sheetData>
  <mergeCells count="4">
    <mergeCell ref="B1:E1"/>
    <mergeCell ref="C21:E21"/>
    <mergeCell ref="G21:H21"/>
    <mergeCell ref="Q76:U76"/>
  </mergeCells>
  <printOptions horizontalCentered="1"/>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5703125" style="166" customWidth="1"/>
    <col min="8" max="14" width="9.28515625" style="166" customWidth="1"/>
    <col min="15" max="15" width="2.5703125" style="166" customWidth="1"/>
    <col min="16" max="16" width="1" style="166" customWidth="1"/>
    <col min="17" max="17" width="3.7109375" style="166" customWidth="1"/>
    <col min="18" max="16384" width="9.140625" style="166"/>
  </cols>
  <sheetData>
    <row r="1" spans="1:20" ht="13.5" customHeight="1">
      <c r="A1" s="165"/>
      <c r="B1" s="304"/>
      <c r="C1" s="304"/>
      <c r="D1" s="304"/>
      <c r="E1" s="289"/>
      <c r="F1" s="289"/>
      <c r="G1" s="289"/>
      <c r="H1" s="289"/>
      <c r="I1" s="289"/>
      <c r="J1" s="289"/>
      <c r="K1" s="289"/>
      <c r="L1" s="1530" t="s">
        <v>375</v>
      </c>
      <c r="M1" s="1530"/>
      <c r="N1" s="1530"/>
      <c r="O1" s="1530"/>
      <c r="P1" s="165"/>
      <c r="R1" s="252"/>
    </row>
    <row r="2" spans="1:20" ht="6" customHeight="1">
      <c r="A2" s="165"/>
      <c r="B2" s="305"/>
      <c r="C2" s="487"/>
      <c r="D2" s="487"/>
      <c r="E2" s="288"/>
      <c r="F2" s="288"/>
      <c r="G2" s="288"/>
      <c r="H2" s="288"/>
      <c r="I2" s="288"/>
      <c r="J2" s="288"/>
      <c r="K2" s="288"/>
      <c r="L2" s="288"/>
      <c r="M2" s="288"/>
      <c r="N2" s="167"/>
      <c r="O2" s="167"/>
      <c r="P2" s="165"/>
      <c r="R2" s="252"/>
    </row>
    <row r="3" spans="1:20" ht="13.5" customHeight="1" thickBot="1">
      <c r="A3" s="165"/>
      <c r="B3" s="306"/>
      <c r="C3" s="168"/>
      <c r="D3" s="168"/>
      <c r="E3" s="168"/>
      <c r="F3" s="167"/>
      <c r="G3" s="167"/>
      <c r="H3" s="167"/>
      <c r="I3" s="167"/>
      <c r="J3" s="167"/>
      <c r="K3" s="167"/>
      <c r="L3" s="680"/>
      <c r="M3" s="680"/>
      <c r="N3" s="680" t="s">
        <v>70</v>
      </c>
      <c r="O3" s="680"/>
      <c r="P3" s="680"/>
      <c r="R3" s="252"/>
    </row>
    <row r="4" spans="1:20" ht="15" customHeight="1" thickBot="1">
      <c r="A4" s="165"/>
      <c r="B4" s="306"/>
      <c r="C4" s="323" t="s">
        <v>346</v>
      </c>
      <c r="D4" s="327"/>
      <c r="E4" s="327"/>
      <c r="F4" s="327"/>
      <c r="G4" s="327"/>
      <c r="H4" s="327"/>
      <c r="I4" s="327"/>
      <c r="J4" s="327"/>
      <c r="K4" s="327"/>
      <c r="L4" s="327"/>
      <c r="M4" s="327"/>
      <c r="N4" s="328"/>
      <c r="O4" s="680"/>
      <c r="P4" s="680"/>
      <c r="R4" s="252"/>
    </row>
    <row r="5" spans="1:20" ht="7.5" customHeight="1">
      <c r="A5" s="165"/>
      <c r="B5" s="306"/>
      <c r="C5" s="1531" t="s">
        <v>85</v>
      </c>
      <c r="D5" s="1531"/>
      <c r="E5" s="167"/>
      <c r="F5" s="16"/>
      <c r="G5" s="167"/>
      <c r="H5" s="167"/>
      <c r="I5" s="167"/>
      <c r="J5" s="167"/>
      <c r="K5" s="167"/>
      <c r="L5" s="680"/>
      <c r="M5" s="680"/>
      <c r="N5" s="680"/>
      <c r="O5" s="680"/>
      <c r="P5" s="680"/>
      <c r="R5" s="252"/>
    </row>
    <row r="6" spans="1:20" ht="13.5" customHeight="1">
      <c r="A6" s="165"/>
      <c r="B6" s="306"/>
      <c r="C6" s="1532"/>
      <c r="D6" s="1532"/>
      <c r="E6" s="110">
        <v>1999</v>
      </c>
      <c r="F6" s="110"/>
      <c r="G6" s="167"/>
      <c r="H6" s="111">
        <v>2007</v>
      </c>
      <c r="I6" s="111">
        <v>2008</v>
      </c>
      <c r="J6" s="111">
        <v>2009</v>
      </c>
      <c r="K6" s="111">
        <v>2010</v>
      </c>
      <c r="L6" s="111">
        <v>2011</v>
      </c>
      <c r="M6" s="111">
        <v>2012</v>
      </c>
      <c r="N6" s="111">
        <v>2013</v>
      </c>
      <c r="O6" s="680"/>
      <c r="P6" s="680"/>
      <c r="R6" s="252"/>
    </row>
    <row r="7" spans="1:20" ht="2.25" customHeight="1">
      <c r="A7" s="165"/>
      <c r="B7" s="306"/>
      <c r="C7" s="112"/>
      <c r="D7" s="112"/>
      <c r="E7" s="16"/>
      <c r="F7" s="16"/>
      <c r="G7" s="167"/>
      <c r="H7" s="16"/>
      <c r="I7" s="16"/>
      <c r="J7" s="16"/>
      <c r="K7" s="16"/>
      <c r="L7" s="16"/>
      <c r="M7" s="16"/>
      <c r="N7" s="16"/>
      <c r="O7" s="680"/>
      <c r="P7" s="680"/>
      <c r="R7" s="252"/>
    </row>
    <row r="8" spans="1:20" ht="18.75" customHeight="1">
      <c r="A8" s="165"/>
      <c r="B8" s="306"/>
      <c r="C8" s="1533" t="s">
        <v>345</v>
      </c>
      <c r="D8" s="1533"/>
      <c r="E8" s="1533"/>
      <c r="F8" s="1533"/>
      <c r="G8" s="287"/>
      <c r="H8" s="1535">
        <v>403</v>
      </c>
      <c r="I8" s="1535">
        <v>426</v>
      </c>
      <c r="J8" s="1535">
        <v>450</v>
      </c>
      <c r="K8" s="1535">
        <v>475</v>
      </c>
      <c r="L8" s="1535">
        <v>485</v>
      </c>
      <c r="M8" s="1535">
        <v>485</v>
      </c>
      <c r="N8" s="1535">
        <v>485</v>
      </c>
      <c r="O8" s="256"/>
      <c r="P8" s="256"/>
      <c r="R8" s="257"/>
      <c r="S8" s="257"/>
      <c r="T8" s="257"/>
    </row>
    <row r="9" spans="1:20" ht="4.5" customHeight="1">
      <c r="A9" s="165"/>
      <c r="B9" s="306"/>
      <c r="C9" s="1533"/>
      <c r="D9" s="1533"/>
      <c r="E9" s="1533"/>
      <c r="F9" s="1533"/>
      <c r="G9" s="287"/>
      <c r="H9" s="1535"/>
      <c r="I9" s="1535"/>
      <c r="J9" s="1535"/>
      <c r="K9" s="1535"/>
      <c r="L9" s="1535"/>
      <c r="M9" s="1535"/>
      <c r="N9" s="1535"/>
      <c r="O9" s="256"/>
      <c r="P9" s="256"/>
      <c r="R9" s="252"/>
    </row>
    <row r="10" spans="1:20" s="171" customFormat="1" ht="10.5" customHeight="1">
      <c r="A10" s="169"/>
      <c r="B10" s="307"/>
      <c r="C10" s="1533"/>
      <c r="D10" s="1533"/>
      <c r="E10" s="1533"/>
      <c r="F10" s="1533"/>
      <c r="G10" s="326"/>
      <c r="H10" s="1535"/>
      <c r="I10" s="1535"/>
      <c r="J10" s="1535"/>
      <c r="K10" s="1535"/>
      <c r="L10" s="1535"/>
      <c r="M10" s="1535"/>
      <c r="N10" s="1535"/>
      <c r="O10" s="256"/>
      <c r="P10" s="256"/>
      <c r="R10" s="250"/>
    </row>
    <row r="11" spans="1:20" ht="31.5" customHeight="1">
      <c r="A11" s="165"/>
      <c r="B11" s="308"/>
      <c r="C11" s="255" t="s">
        <v>329</v>
      </c>
      <c r="D11" s="255"/>
      <c r="E11" s="251"/>
      <c r="F11" s="251"/>
      <c r="G11" s="254"/>
      <c r="H11" s="253" t="s">
        <v>524</v>
      </c>
      <c r="I11" s="253" t="s">
        <v>328</v>
      </c>
      <c r="J11" s="253" t="s">
        <v>327</v>
      </c>
      <c r="K11" s="253" t="s">
        <v>326</v>
      </c>
      <c r="L11" s="253" t="s">
        <v>325</v>
      </c>
      <c r="M11" s="674" t="s">
        <v>396</v>
      </c>
      <c r="N11" s="674" t="s">
        <v>396</v>
      </c>
      <c r="O11" s="253"/>
      <c r="P11" s="253"/>
      <c r="R11" s="252"/>
    </row>
    <row r="12" spans="1:20" s="171" customFormat="1" ht="18" customHeight="1">
      <c r="A12" s="169"/>
      <c r="B12" s="307"/>
      <c r="C12" s="172" t="s">
        <v>324</v>
      </c>
      <c r="D12" s="172"/>
      <c r="E12" s="251"/>
      <c r="F12" s="251"/>
      <c r="G12" s="170"/>
      <c r="H12" s="251" t="s">
        <v>525</v>
      </c>
      <c r="I12" s="251" t="s">
        <v>323</v>
      </c>
      <c r="J12" s="251" t="s">
        <v>322</v>
      </c>
      <c r="K12" s="251" t="s">
        <v>321</v>
      </c>
      <c r="L12" s="251" t="s">
        <v>320</v>
      </c>
      <c r="M12" s="674" t="s">
        <v>396</v>
      </c>
      <c r="N12" s="674" t="s">
        <v>396</v>
      </c>
      <c r="O12" s="251"/>
      <c r="P12" s="251"/>
      <c r="R12" s="250"/>
    </row>
    <row r="13" spans="1:20" ht="20.25" customHeight="1" thickBot="1">
      <c r="A13" s="165"/>
      <c r="B13" s="306"/>
      <c r="C13" s="682" t="s">
        <v>397</v>
      </c>
      <c r="D13" s="681"/>
      <c r="E13" s="167"/>
      <c r="F13" s="167"/>
      <c r="G13" s="167"/>
      <c r="H13" s="167"/>
      <c r="I13" s="167"/>
      <c r="J13" s="167"/>
      <c r="K13" s="167"/>
      <c r="L13" s="167"/>
      <c r="M13" s="167"/>
      <c r="N13" s="680"/>
      <c r="O13" s="167"/>
      <c r="P13" s="165"/>
    </row>
    <row r="14" spans="1:20" s="171" customFormat="1" ht="13.5" customHeight="1" thickBot="1">
      <c r="A14" s="169"/>
      <c r="B14" s="307"/>
      <c r="C14" s="323" t="s">
        <v>319</v>
      </c>
      <c r="D14" s="324"/>
      <c r="E14" s="324"/>
      <c r="F14" s="324"/>
      <c r="G14" s="324"/>
      <c r="H14" s="324"/>
      <c r="I14" s="324"/>
      <c r="J14" s="324"/>
      <c r="K14" s="324"/>
      <c r="L14" s="324"/>
      <c r="M14" s="324"/>
      <c r="N14" s="325"/>
      <c r="O14" s="167"/>
      <c r="P14" s="165"/>
      <c r="Q14" s="166"/>
      <c r="R14" s="166"/>
      <c r="S14" s="166"/>
      <c r="T14" s="166"/>
    </row>
    <row r="15" spans="1:20" ht="7.5" customHeight="1">
      <c r="A15" s="165"/>
      <c r="B15" s="306"/>
      <c r="C15" s="1534" t="s">
        <v>316</v>
      </c>
      <c r="D15" s="1534"/>
      <c r="E15" s="173"/>
      <c r="F15" s="173"/>
      <c r="G15" s="113"/>
      <c r="H15" s="174"/>
      <c r="I15" s="174"/>
      <c r="J15" s="174"/>
      <c r="K15" s="174"/>
      <c r="L15" s="174"/>
      <c r="M15" s="174"/>
      <c r="N15" s="174"/>
      <c r="O15" s="167"/>
      <c r="P15" s="165"/>
    </row>
    <row r="16" spans="1:20" ht="13.5" customHeight="1">
      <c r="A16" s="165"/>
      <c r="B16" s="306"/>
      <c r="C16" s="1488"/>
      <c r="D16" s="1488"/>
      <c r="E16" s="173"/>
      <c r="F16" s="173"/>
      <c r="G16" s="113"/>
      <c r="H16" s="1116">
        <v>2010</v>
      </c>
      <c r="I16" s="1536">
        <v>2011</v>
      </c>
      <c r="J16" s="1536"/>
      <c r="K16" s="1536">
        <v>2012</v>
      </c>
      <c r="L16" s="1536"/>
      <c r="M16" s="1536">
        <v>2013</v>
      </c>
      <c r="N16" s="1536"/>
      <c r="O16" s="167"/>
      <c r="P16" s="165"/>
    </row>
    <row r="17" spans="1:19" ht="12.75" customHeight="1">
      <c r="A17" s="165"/>
      <c r="B17" s="306"/>
      <c r="C17" s="173"/>
      <c r="D17" s="173"/>
      <c r="E17" s="173"/>
      <c r="F17" s="173"/>
      <c r="G17" s="113"/>
      <c r="H17" s="573" t="s">
        <v>86</v>
      </c>
      <c r="I17" s="859" t="s">
        <v>87</v>
      </c>
      <c r="J17" s="860" t="s">
        <v>86</v>
      </c>
      <c r="K17" s="859" t="s">
        <v>87</v>
      </c>
      <c r="L17" s="573" t="s">
        <v>86</v>
      </c>
      <c r="M17" s="859" t="s">
        <v>87</v>
      </c>
      <c r="N17" s="573" t="s">
        <v>86</v>
      </c>
      <c r="O17" s="167"/>
      <c r="P17" s="165"/>
    </row>
    <row r="18" spans="1:19" ht="4.5" customHeight="1">
      <c r="A18" s="165"/>
      <c r="B18" s="306"/>
      <c r="C18" s="173"/>
      <c r="D18" s="173"/>
      <c r="E18" s="173"/>
      <c r="F18" s="173"/>
      <c r="G18" s="113"/>
      <c r="H18" s="491"/>
      <c r="I18" s="491"/>
      <c r="J18" s="491"/>
      <c r="K18" s="491"/>
      <c r="L18" s="491"/>
      <c r="M18" s="491"/>
      <c r="N18" s="491"/>
      <c r="O18" s="174"/>
      <c r="P18" s="165"/>
    </row>
    <row r="19" spans="1:19" ht="15" customHeight="1">
      <c r="A19" s="165"/>
      <c r="B19" s="306"/>
      <c r="C19" s="281" t="s">
        <v>344</v>
      </c>
      <c r="D19" s="320"/>
      <c r="E19" s="313"/>
      <c r="F19" s="313"/>
      <c r="G19" s="322"/>
      <c r="H19" s="319">
        <v>942.38</v>
      </c>
      <c r="I19" s="319">
        <v>962.93</v>
      </c>
      <c r="J19" s="319">
        <v>971.52</v>
      </c>
      <c r="K19" s="676">
        <v>950.38</v>
      </c>
      <c r="L19" s="676">
        <v>962.38</v>
      </c>
      <c r="M19" s="676">
        <v>962.96</v>
      </c>
      <c r="N19" s="676">
        <v>958.81</v>
      </c>
      <c r="O19" s="174"/>
      <c r="P19" s="165"/>
    </row>
    <row r="20" spans="1:19" ht="13.5" customHeight="1">
      <c r="A20" s="165"/>
      <c r="B20" s="306"/>
      <c r="C20" s="686" t="s">
        <v>72</v>
      </c>
      <c r="D20" s="175"/>
      <c r="E20" s="173"/>
      <c r="F20" s="173"/>
      <c r="G20" s="113"/>
      <c r="H20" s="228">
        <v>1024.42</v>
      </c>
      <c r="I20" s="228">
        <v>1051.9000000000001</v>
      </c>
      <c r="J20" s="228">
        <v>1053.68</v>
      </c>
      <c r="K20" s="677">
        <v>1033.26</v>
      </c>
      <c r="L20" s="677">
        <v>1043.17</v>
      </c>
      <c r="M20" s="677">
        <v>1043.8499999999999</v>
      </c>
      <c r="N20" s="677">
        <v>1037.9100000000001</v>
      </c>
      <c r="O20" s="174"/>
      <c r="P20" s="165"/>
    </row>
    <row r="21" spans="1:19" ht="13.5" customHeight="1">
      <c r="A21" s="165"/>
      <c r="B21" s="306"/>
      <c r="C21" s="686" t="s">
        <v>71</v>
      </c>
      <c r="D21" s="175"/>
      <c r="E21" s="173"/>
      <c r="F21" s="173"/>
      <c r="G21" s="113"/>
      <c r="H21" s="228">
        <v>831.86</v>
      </c>
      <c r="I21" s="228">
        <v>842</v>
      </c>
      <c r="J21" s="228">
        <v>858.3</v>
      </c>
      <c r="K21" s="677">
        <v>839.63</v>
      </c>
      <c r="L21" s="677">
        <v>856.25</v>
      </c>
      <c r="M21" s="677">
        <v>857.33</v>
      </c>
      <c r="N21" s="677">
        <v>853.8</v>
      </c>
      <c r="O21" s="174"/>
      <c r="P21" s="165"/>
    </row>
    <row r="22" spans="1:19" ht="6.75" customHeight="1">
      <c r="A22" s="165"/>
      <c r="B22" s="306"/>
      <c r="C22" s="221"/>
      <c r="D22" s="175"/>
      <c r="E22" s="173"/>
      <c r="F22" s="173"/>
      <c r="G22" s="113"/>
      <c r="H22" s="113"/>
      <c r="I22" s="113"/>
      <c r="J22" s="113"/>
      <c r="K22" s="687"/>
      <c r="L22" s="687"/>
      <c r="M22" s="687"/>
      <c r="N22" s="687"/>
      <c r="O22" s="174"/>
      <c r="P22" s="165"/>
    </row>
    <row r="23" spans="1:19" ht="15" customHeight="1">
      <c r="A23" s="165"/>
      <c r="B23" s="306"/>
      <c r="C23" s="281" t="s">
        <v>343</v>
      </c>
      <c r="D23" s="320"/>
      <c r="E23" s="313"/>
      <c r="F23" s="313"/>
      <c r="G23" s="318"/>
      <c r="H23" s="319">
        <v>1118.48</v>
      </c>
      <c r="I23" s="319">
        <v>1134.44</v>
      </c>
      <c r="J23" s="319">
        <v>1142.5999999999999</v>
      </c>
      <c r="K23" s="676">
        <v>1114.97</v>
      </c>
      <c r="L23" s="676">
        <v>1123.5</v>
      </c>
      <c r="M23" s="676">
        <v>1124.83</v>
      </c>
      <c r="N23" s="676">
        <v>1125.5899999999999</v>
      </c>
      <c r="O23" s="174"/>
      <c r="P23" s="165"/>
      <c r="S23" s="970"/>
    </row>
    <row r="24" spans="1:19" s="177" customFormat="1" ht="13.5" customHeight="1">
      <c r="A24" s="176"/>
      <c r="B24" s="309"/>
      <c r="C24" s="686" t="s">
        <v>72</v>
      </c>
      <c r="D24" s="175"/>
      <c r="E24" s="173"/>
      <c r="F24" s="173"/>
      <c r="G24" s="113"/>
      <c r="H24" s="228">
        <v>1233.19</v>
      </c>
      <c r="I24" s="228">
        <v>1253.2</v>
      </c>
      <c r="J24" s="228">
        <v>1254.07</v>
      </c>
      <c r="K24" s="677">
        <v>1226.07</v>
      </c>
      <c r="L24" s="677">
        <v>1231.47</v>
      </c>
      <c r="M24" s="677">
        <v>1232.1199999999999</v>
      </c>
      <c r="N24" s="677">
        <v>1233.47</v>
      </c>
      <c r="O24" s="173"/>
      <c r="P24" s="176"/>
    </row>
    <row r="25" spans="1:19" s="177" customFormat="1" ht="13.5" customHeight="1">
      <c r="A25" s="176"/>
      <c r="B25" s="309"/>
      <c r="C25" s="686" t="s">
        <v>71</v>
      </c>
      <c r="D25" s="175"/>
      <c r="E25" s="173"/>
      <c r="F25" s="173"/>
      <c r="G25" s="113"/>
      <c r="H25" s="228">
        <v>963.92</v>
      </c>
      <c r="I25" s="228">
        <v>973</v>
      </c>
      <c r="J25" s="228">
        <v>988.98</v>
      </c>
      <c r="K25" s="677">
        <v>966.48</v>
      </c>
      <c r="L25" s="677">
        <v>981.64</v>
      </c>
      <c r="M25" s="677">
        <v>984.61</v>
      </c>
      <c r="N25" s="677">
        <v>982.36</v>
      </c>
      <c r="O25" s="173"/>
      <c r="P25" s="176"/>
      <c r="S25" s="969"/>
    </row>
    <row r="26" spans="1:19" ht="6.75" customHeight="1">
      <c r="A26" s="165"/>
      <c r="B26" s="306"/>
      <c r="C26" s="574"/>
      <c r="D26" s="175"/>
      <c r="E26" s="173"/>
      <c r="F26" s="173"/>
      <c r="G26" s="113"/>
      <c r="H26" s="113"/>
      <c r="I26" s="113"/>
      <c r="J26" s="113"/>
      <c r="K26" s="687"/>
      <c r="L26" s="687"/>
      <c r="M26" s="687"/>
      <c r="N26" s="687"/>
      <c r="O26" s="174"/>
      <c r="P26" s="165"/>
    </row>
    <row r="27" spans="1:19" ht="15" customHeight="1">
      <c r="A27" s="165"/>
      <c r="B27" s="306"/>
      <c r="C27" s="281" t="s">
        <v>342</v>
      </c>
      <c r="D27" s="320"/>
      <c r="E27" s="313"/>
      <c r="F27" s="313"/>
      <c r="G27" s="321"/>
      <c r="H27" s="678">
        <f t="shared" ref="H27:M27" si="0">H19/H23*100</f>
        <v>84.25541806737715</v>
      </c>
      <c r="I27" s="678">
        <f t="shared" si="0"/>
        <v>84.881527449666777</v>
      </c>
      <c r="J27" s="678">
        <f t="shared" si="0"/>
        <v>85.027131104498523</v>
      </c>
      <c r="K27" s="678">
        <f t="shared" si="0"/>
        <v>85.238167843080987</v>
      </c>
      <c r="L27" s="678">
        <f t="shared" si="0"/>
        <v>85.659101023586999</v>
      </c>
      <c r="M27" s="678">
        <f t="shared" si="0"/>
        <v>85.609380973124843</v>
      </c>
      <c r="N27" s="678">
        <f>+N19/N23*100</f>
        <v>85.182881866398958</v>
      </c>
      <c r="O27" s="174"/>
      <c r="P27" s="165"/>
    </row>
    <row r="28" spans="1:19" ht="13.5" customHeight="1">
      <c r="A28" s="165"/>
      <c r="B28" s="306"/>
      <c r="C28" s="686" t="s">
        <v>72</v>
      </c>
      <c r="D28" s="175"/>
      <c r="E28" s="173"/>
      <c r="F28" s="173"/>
      <c r="G28" s="249"/>
      <c r="H28" s="955">
        <f t="shared" ref="H28:M28" si="1">H20/H24*100</f>
        <v>83.070735247609861</v>
      </c>
      <c r="I28" s="955">
        <f t="shared" si="1"/>
        <v>83.937120970315988</v>
      </c>
      <c r="J28" s="955">
        <f t="shared" si="1"/>
        <v>84.020828183434745</v>
      </c>
      <c r="K28" s="955">
        <f t="shared" si="1"/>
        <v>84.274144216888118</v>
      </c>
      <c r="L28" s="955">
        <f t="shared" si="1"/>
        <v>84.709331124590932</v>
      </c>
      <c r="M28" s="955">
        <f t="shared" si="1"/>
        <v>84.719832483848975</v>
      </c>
      <c r="N28" s="955">
        <f t="shared" ref="N28:N29" si="2">+N20/N24*100</f>
        <v>84.145540629281626</v>
      </c>
      <c r="O28" s="174"/>
      <c r="P28" s="165"/>
    </row>
    <row r="29" spans="1:19" ht="13.5" customHeight="1">
      <c r="A29" s="165"/>
      <c r="B29" s="306"/>
      <c r="C29" s="686" t="s">
        <v>71</v>
      </c>
      <c r="D29" s="175"/>
      <c r="E29" s="173"/>
      <c r="F29" s="173"/>
      <c r="G29" s="249"/>
      <c r="H29" s="955">
        <f t="shared" ref="H29:M29" si="3">H21/H25*100</f>
        <v>86.299692920574316</v>
      </c>
      <c r="I29" s="955">
        <f t="shared" si="3"/>
        <v>86.536485097636174</v>
      </c>
      <c r="J29" s="955">
        <f t="shared" si="3"/>
        <v>86.786385973427159</v>
      </c>
      <c r="K29" s="955">
        <f t="shared" si="3"/>
        <v>86.875051734127979</v>
      </c>
      <c r="L29" s="955">
        <f t="shared" si="3"/>
        <v>87.226478138625168</v>
      </c>
      <c r="M29" s="955">
        <f t="shared" si="3"/>
        <v>87.073054305765737</v>
      </c>
      <c r="N29" s="955">
        <f t="shared" si="2"/>
        <v>86.913147929475954</v>
      </c>
      <c r="O29" s="174"/>
      <c r="P29" s="165"/>
    </row>
    <row r="30" spans="1:19" ht="6.75" customHeight="1">
      <c r="A30" s="165"/>
      <c r="B30" s="306"/>
      <c r="C30" s="221"/>
      <c r="D30" s="175"/>
      <c r="E30" s="173"/>
      <c r="F30" s="173"/>
      <c r="G30" s="248"/>
      <c r="H30" s="247"/>
      <c r="I30" s="247"/>
      <c r="J30" s="247"/>
      <c r="K30" s="679"/>
      <c r="L30" s="679"/>
      <c r="M30" s="679"/>
      <c r="N30" s="678"/>
      <c r="O30" s="174"/>
      <c r="P30" s="165"/>
    </row>
    <row r="31" spans="1:19" ht="23.25" customHeight="1">
      <c r="A31" s="165"/>
      <c r="B31" s="306"/>
      <c r="C31" s="1537" t="s">
        <v>341</v>
      </c>
      <c r="D31" s="1537"/>
      <c r="E31" s="1537"/>
      <c r="F31" s="1537"/>
      <c r="G31" s="318"/>
      <c r="H31" s="319">
        <v>10.5</v>
      </c>
      <c r="I31" s="319">
        <v>10.9</v>
      </c>
      <c r="J31" s="319">
        <v>11.3</v>
      </c>
      <c r="K31" s="676">
        <v>12.7</v>
      </c>
      <c r="L31" s="676">
        <v>12.9</v>
      </c>
      <c r="M31" s="676">
        <v>11.7</v>
      </c>
      <c r="N31" s="676">
        <v>12</v>
      </c>
      <c r="O31" s="174"/>
      <c r="P31" s="165"/>
    </row>
    <row r="32" spans="1:19" ht="13.5" customHeight="1">
      <c r="A32" s="176"/>
      <c r="B32" s="309"/>
      <c r="C32" s="686" t="s">
        <v>318</v>
      </c>
      <c r="D32" s="175"/>
      <c r="E32" s="173"/>
      <c r="F32" s="173"/>
      <c r="G32" s="113"/>
      <c r="H32" s="228">
        <v>7.5</v>
      </c>
      <c r="I32" s="228">
        <v>8.1</v>
      </c>
      <c r="J32" s="228">
        <v>8.3000000000000007</v>
      </c>
      <c r="K32" s="677">
        <v>10</v>
      </c>
      <c r="L32" s="677">
        <v>10.1</v>
      </c>
      <c r="M32" s="677">
        <v>9.1999999999999993</v>
      </c>
      <c r="N32" s="677">
        <v>8.6999999999999993</v>
      </c>
      <c r="P32" s="165"/>
    </row>
    <row r="33" spans="1:18" ht="13.5" customHeight="1">
      <c r="A33" s="165"/>
      <c r="B33" s="306"/>
      <c r="C33" s="686" t="s">
        <v>317</v>
      </c>
      <c r="D33" s="175"/>
      <c r="E33" s="173"/>
      <c r="F33" s="173"/>
      <c r="G33" s="113"/>
      <c r="H33" s="228">
        <v>14.4</v>
      </c>
      <c r="I33" s="228">
        <v>14.7</v>
      </c>
      <c r="J33" s="228">
        <v>15.3</v>
      </c>
      <c r="K33" s="677">
        <v>16.399999999999999</v>
      </c>
      <c r="L33" s="677">
        <v>16.600000000000001</v>
      </c>
      <c r="M33" s="677">
        <v>15.1</v>
      </c>
      <c r="N33" s="677">
        <v>16.5</v>
      </c>
      <c r="O33" s="174"/>
      <c r="P33" s="165"/>
      <c r="R33" s="240"/>
    </row>
    <row r="34" spans="1:18" ht="18" customHeight="1" thickBot="1">
      <c r="A34" s="165"/>
      <c r="B34" s="306"/>
      <c r="C34" s="221"/>
      <c r="D34" s="175"/>
      <c r="E34" s="173"/>
      <c r="F34" s="173"/>
      <c r="G34" s="1548"/>
      <c r="H34" s="1548"/>
      <c r="I34" s="1548"/>
      <c r="J34" s="1548"/>
      <c r="K34" s="1548"/>
      <c r="L34" s="1548"/>
      <c r="M34" s="1549"/>
      <c r="N34" s="1549"/>
      <c r="O34" s="174"/>
      <c r="P34" s="165"/>
    </row>
    <row r="35" spans="1:18" ht="30.75" customHeight="1" thickBot="1">
      <c r="A35" s="165"/>
      <c r="B35" s="306"/>
      <c r="C35" s="1539" t="s">
        <v>340</v>
      </c>
      <c r="D35" s="1540"/>
      <c r="E35" s="1540"/>
      <c r="F35" s="1540"/>
      <c r="G35" s="1540"/>
      <c r="H35" s="1540"/>
      <c r="I35" s="1540"/>
      <c r="J35" s="1540"/>
      <c r="K35" s="1540"/>
      <c r="L35" s="1540"/>
      <c r="M35" s="1540"/>
      <c r="N35" s="1541"/>
      <c r="O35" s="238"/>
      <c r="P35" s="165"/>
      <c r="Q35" s="180"/>
    </row>
    <row r="36" spans="1:18" ht="7.5" customHeight="1">
      <c r="A36" s="165"/>
      <c r="B36" s="306"/>
      <c r="C36" s="1542" t="s">
        <v>316</v>
      </c>
      <c r="D36" s="1542"/>
      <c r="E36" s="242"/>
      <c r="F36" s="241"/>
      <c r="G36" s="178"/>
      <c r="H36" s="181"/>
      <c r="I36" s="181"/>
      <c r="J36" s="181"/>
      <c r="K36" s="181"/>
      <c r="L36" s="181"/>
      <c r="M36" s="181"/>
      <c r="N36" s="181"/>
      <c r="O36" s="238"/>
      <c r="P36" s="165"/>
      <c r="Q36" s="180"/>
    </row>
    <row r="37" spans="1:18" ht="36" customHeight="1">
      <c r="A37" s="165"/>
      <c r="B37" s="306"/>
      <c r="C37" s="1543"/>
      <c r="D37" s="1543"/>
      <c r="E37" s="245"/>
      <c r="F37" s="245"/>
      <c r="G37" s="245"/>
      <c r="H37" s="245"/>
      <c r="I37" s="1544" t="s">
        <v>315</v>
      </c>
      <c r="J37" s="1544"/>
      <c r="K37" s="1545" t="s">
        <v>314</v>
      </c>
      <c r="L37" s="1546"/>
      <c r="M37" s="1545" t="s">
        <v>313</v>
      </c>
      <c r="N37" s="1544"/>
      <c r="O37" s="238"/>
      <c r="P37" s="165"/>
      <c r="Q37" s="246"/>
    </row>
    <row r="38" spans="1:18" s="171" customFormat="1" ht="25.5" customHeight="1">
      <c r="A38" s="169"/>
      <c r="B38" s="307"/>
      <c r="C38" s="245"/>
      <c r="D38" s="245"/>
      <c r="E38" s="245"/>
      <c r="F38" s="245"/>
      <c r="G38" s="245"/>
      <c r="H38" s="245"/>
      <c r="I38" s="956" t="s">
        <v>468</v>
      </c>
      <c r="J38" s="956" t="s">
        <v>523</v>
      </c>
      <c r="K38" s="956" t="s">
        <v>468</v>
      </c>
      <c r="L38" s="956" t="s">
        <v>523</v>
      </c>
      <c r="M38" s="956" t="s">
        <v>468</v>
      </c>
      <c r="N38" s="956" t="s">
        <v>523</v>
      </c>
      <c r="O38" s="244"/>
      <c r="P38" s="169"/>
      <c r="Q38" s="243"/>
    </row>
    <row r="39" spans="1:18" ht="15" customHeight="1">
      <c r="A39" s="165"/>
      <c r="B39" s="306"/>
      <c r="C39" s="281" t="s">
        <v>68</v>
      </c>
      <c r="D39" s="312"/>
      <c r="E39" s="313"/>
      <c r="F39" s="314"/>
      <c r="G39" s="315"/>
      <c r="H39" s="316"/>
      <c r="I39" s="317">
        <v>962.96</v>
      </c>
      <c r="J39" s="317">
        <v>958.81</v>
      </c>
      <c r="K39" s="317">
        <v>1124.83</v>
      </c>
      <c r="L39" s="317">
        <v>1125.5899999999999</v>
      </c>
      <c r="M39" s="317">
        <v>11.7</v>
      </c>
      <c r="N39" s="317">
        <v>12</v>
      </c>
      <c r="O39" s="238"/>
      <c r="P39" s="165"/>
      <c r="Q39" s="180"/>
      <c r="R39" s="171"/>
    </row>
    <row r="40" spans="1:18" ht="13.5" customHeight="1">
      <c r="A40" s="165"/>
      <c r="B40" s="306"/>
      <c r="C40" s="128" t="s">
        <v>312</v>
      </c>
      <c r="D40" s="261"/>
      <c r="E40" s="261"/>
      <c r="F40" s="261"/>
      <c r="G40" s="261"/>
      <c r="H40" s="261"/>
      <c r="I40" s="228">
        <v>888.44</v>
      </c>
      <c r="J40" s="228">
        <v>904.65</v>
      </c>
      <c r="K40" s="228">
        <v>1124.67</v>
      </c>
      <c r="L40" s="228">
        <v>1144.8699999999999</v>
      </c>
      <c r="M40" s="228">
        <v>10</v>
      </c>
      <c r="N40" s="228">
        <v>7</v>
      </c>
      <c r="O40" s="238"/>
      <c r="P40" s="165"/>
      <c r="Q40" s="180"/>
      <c r="R40" s="171"/>
    </row>
    <row r="41" spans="1:18" ht="13.5" customHeight="1">
      <c r="A41" s="165"/>
      <c r="B41" s="306"/>
      <c r="C41" s="128" t="s">
        <v>311</v>
      </c>
      <c r="D41" s="261"/>
      <c r="E41" s="261"/>
      <c r="F41" s="261"/>
      <c r="G41" s="261"/>
      <c r="H41" s="261"/>
      <c r="I41" s="228">
        <v>886.16</v>
      </c>
      <c r="J41" s="228">
        <v>877.52</v>
      </c>
      <c r="K41" s="228">
        <v>1021.31</v>
      </c>
      <c r="L41" s="228">
        <v>1031.8</v>
      </c>
      <c r="M41" s="228">
        <v>13.1</v>
      </c>
      <c r="N41" s="228">
        <v>13.3</v>
      </c>
      <c r="O41" s="238"/>
      <c r="P41" s="165"/>
      <c r="Q41" s="180"/>
      <c r="R41" s="171"/>
    </row>
    <row r="42" spans="1:18" ht="13.5" customHeight="1">
      <c r="A42" s="165"/>
      <c r="B42" s="306"/>
      <c r="C42" s="128" t="s">
        <v>310</v>
      </c>
      <c r="D42" s="239"/>
      <c r="E42" s="239"/>
      <c r="F42" s="239"/>
      <c r="G42" s="239"/>
      <c r="H42" s="239"/>
      <c r="I42" s="179">
        <v>1918.52</v>
      </c>
      <c r="J42" s="179">
        <v>1944.36</v>
      </c>
      <c r="K42" s="179">
        <v>2717.09</v>
      </c>
      <c r="L42" s="179">
        <v>2782.63</v>
      </c>
      <c r="M42" s="179">
        <v>0</v>
      </c>
      <c r="N42" s="179">
        <v>0</v>
      </c>
      <c r="O42" s="238"/>
      <c r="P42" s="165"/>
      <c r="Q42" s="180"/>
      <c r="R42" s="171"/>
    </row>
    <row r="43" spans="1:18" ht="13.5" customHeight="1">
      <c r="A43" s="165"/>
      <c r="B43" s="306"/>
      <c r="C43" s="128" t="s">
        <v>309</v>
      </c>
      <c r="D43" s="239"/>
      <c r="E43" s="239"/>
      <c r="F43" s="239"/>
      <c r="G43" s="239"/>
      <c r="H43" s="239"/>
      <c r="I43" s="228">
        <v>973.98</v>
      </c>
      <c r="J43" s="228">
        <v>964.54</v>
      </c>
      <c r="K43" s="228">
        <v>1175.5999999999999</v>
      </c>
      <c r="L43" s="228">
        <v>1176.67</v>
      </c>
      <c r="M43" s="228">
        <v>10.7</v>
      </c>
      <c r="N43" s="228">
        <v>8.6</v>
      </c>
      <c r="O43" s="238"/>
      <c r="P43" s="165"/>
      <c r="Q43" s="180"/>
      <c r="R43" s="171"/>
    </row>
    <row r="44" spans="1:18" ht="13.5" customHeight="1">
      <c r="A44" s="165"/>
      <c r="B44" s="306"/>
      <c r="C44" s="128" t="s">
        <v>308</v>
      </c>
      <c r="D44" s="239"/>
      <c r="E44" s="239"/>
      <c r="F44" s="239"/>
      <c r="G44" s="239"/>
      <c r="H44" s="239"/>
      <c r="I44" s="179">
        <v>858.77</v>
      </c>
      <c r="J44" s="179">
        <v>875.21</v>
      </c>
      <c r="K44" s="179">
        <v>974.01</v>
      </c>
      <c r="L44" s="179">
        <v>998.3</v>
      </c>
      <c r="M44" s="179">
        <v>11.8</v>
      </c>
      <c r="N44" s="179">
        <v>10.5</v>
      </c>
      <c r="O44" s="238"/>
      <c r="P44" s="165"/>
      <c r="Q44" s="180"/>
      <c r="R44" s="171"/>
    </row>
    <row r="45" spans="1:18" ht="13.5" customHeight="1">
      <c r="A45" s="165"/>
      <c r="B45" s="306"/>
      <c r="C45" s="128" t="s">
        <v>392</v>
      </c>
      <c r="D45" s="239"/>
      <c r="E45" s="239"/>
      <c r="F45" s="239"/>
      <c r="G45" s="239"/>
      <c r="H45" s="239"/>
      <c r="I45" s="228">
        <v>945.02</v>
      </c>
      <c r="J45" s="228">
        <v>948.39</v>
      </c>
      <c r="K45" s="228">
        <v>1093.29</v>
      </c>
      <c r="L45" s="228">
        <v>1089.3</v>
      </c>
      <c r="M45" s="228">
        <v>10.9</v>
      </c>
      <c r="N45" s="228">
        <v>12.3</v>
      </c>
      <c r="O45" s="238"/>
      <c r="P45" s="165"/>
      <c r="Q45" s="180"/>
      <c r="R45" s="171"/>
    </row>
    <row r="46" spans="1:18" ht="13.5" customHeight="1">
      <c r="A46" s="165"/>
      <c r="B46" s="306"/>
      <c r="C46" s="128" t="s">
        <v>307</v>
      </c>
      <c r="D46" s="128"/>
      <c r="E46" s="128"/>
      <c r="F46" s="128"/>
      <c r="G46" s="128"/>
      <c r="H46" s="128"/>
      <c r="I46" s="675">
        <v>1114.69</v>
      </c>
      <c r="J46" s="675">
        <v>1108.7</v>
      </c>
      <c r="K46" s="675">
        <v>1501.23</v>
      </c>
      <c r="L46" s="675">
        <v>1493.04</v>
      </c>
      <c r="M46" s="675">
        <v>3.5</v>
      </c>
      <c r="N46" s="675">
        <v>4.5999999999999996</v>
      </c>
      <c r="O46" s="238"/>
      <c r="P46" s="165"/>
      <c r="Q46" s="180"/>
      <c r="R46" s="171"/>
    </row>
    <row r="47" spans="1:18" ht="13.5" customHeight="1">
      <c r="A47" s="165"/>
      <c r="B47" s="306"/>
      <c r="C47" s="128" t="s">
        <v>306</v>
      </c>
      <c r="D47" s="239"/>
      <c r="E47" s="239"/>
      <c r="F47" s="239"/>
      <c r="G47" s="239"/>
      <c r="H47" s="239"/>
      <c r="I47" s="228">
        <v>726.41</v>
      </c>
      <c r="J47" s="228">
        <v>704.72</v>
      </c>
      <c r="K47" s="228">
        <v>782.22</v>
      </c>
      <c r="L47" s="228">
        <v>760.46</v>
      </c>
      <c r="M47" s="228">
        <v>20.8</v>
      </c>
      <c r="N47" s="228">
        <v>21</v>
      </c>
      <c r="O47" s="238"/>
      <c r="P47" s="165"/>
      <c r="Q47" s="180"/>
      <c r="R47" s="171"/>
    </row>
    <row r="48" spans="1:18" ht="13.5" customHeight="1">
      <c r="A48" s="165"/>
      <c r="B48" s="306"/>
      <c r="C48" s="128" t="s">
        <v>305</v>
      </c>
      <c r="D48" s="239"/>
      <c r="E48" s="239"/>
      <c r="F48" s="239"/>
      <c r="G48" s="239"/>
      <c r="H48" s="239"/>
      <c r="I48" s="179">
        <v>1682.34</v>
      </c>
      <c r="J48" s="179">
        <v>1647</v>
      </c>
      <c r="K48" s="179">
        <v>1987.83</v>
      </c>
      <c r="L48" s="179">
        <v>1953.47</v>
      </c>
      <c r="M48" s="179">
        <v>2</v>
      </c>
      <c r="N48" s="179">
        <v>2.4</v>
      </c>
      <c r="O48" s="238"/>
      <c r="P48" s="165"/>
      <c r="Q48" s="180"/>
      <c r="R48" s="171"/>
    </row>
    <row r="49" spans="1:19" ht="13.5" customHeight="1">
      <c r="A49" s="165"/>
      <c r="B49" s="306"/>
      <c r="C49" s="128" t="s">
        <v>304</v>
      </c>
      <c r="D49" s="239"/>
      <c r="E49" s="239"/>
      <c r="F49" s="239"/>
      <c r="G49" s="239"/>
      <c r="H49" s="239"/>
      <c r="I49" s="228">
        <v>1672.71</v>
      </c>
      <c r="J49" s="228">
        <v>1659.27</v>
      </c>
      <c r="K49" s="228">
        <v>2270.69</v>
      </c>
      <c r="L49" s="228">
        <v>2249.0300000000002</v>
      </c>
      <c r="M49" s="228">
        <v>1.3</v>
      </c>
      <c r="N49" s="228">
        <v>0.6</v>
      </c>
      <c r="O49" s="238"/>
      <c r="P49" s="165"/>
      <c r="Q49" s="180"/>
      <c r="R49" s="171"/>
      <c r="S49" s="240"/>
    </row>
    <row r="50" spans="1:19" ht="13.5" customHeight="1">
      <c r="A50" s="165"/>
      <c r="B50" s="306"/>
      <c r="C50" s="128" t="s">
        <v>303</v>
      </c>
      <c r="D50" s="239"/>
      <c r="E50" s="239"/>
      <c r="F50" s="239"/>
      <c r="G50" s="239"/>
      <c r="H50" s="239"/>
      <c r="I50" s="179">
        <v>1042.4100000000001</v>
      </c>
      <c r="J50" s="179">
        <v>1042.5899999999999</v>
      </c>
      <c r="K50" s="179">
        <v>1130.6500000000001</v>
      </c>
      <c r="L50" s="179">
        <v>1148.27</v>
      </c>
      <c r="M50" s="179">
        <v>13</v>
      </c>
      <c r="N50" s="179">
        <v>10.7</v>
      </c>
      <c r="O50" s="238"/>
      <c r="P50" s="165"/>
      <c r="Q50" s="180"/>
      <c r="R50" s="171"/>
    </row>
    <row r="51" spans="1:19" ht="13.5" customHeight="1">
      <c r="A51" s="165"/>
      <c r="B51" s="306"/>
      <c r="C51" s="128" t="s">
        <v>302</v>
      </c>
      <c r="D51" s="239"/>
      <c r="E51" s="239"/>
      <c r="F51" s="239"/>
      <c r="G51" s="239"/>
      <c r="H51" s="239"/>
      <c r="I51" s="228">
        <v>1343.06</v>
      </c>
      <c r="J51" s="228">
        <v>1337.79</v>
      </c>
      <c r="K51" s="228">
        <v>1494</v>
      </c>
      <c r="L51" s="228">
        <v>1487.74</v>
      </c>
      <c r="M51" s="228">
        <v>3.7</v>
      </c>
      <c r="N51" s="228">
        <v>4</v>
      </c>
      <c r="O51" s="238"/>
      <c r="P51" s="165"/>
      <c r="Q51" s="180"/>
      <c r="R51" s="171"/>
    </row>
    <row r="52" spans="1:19" ht="13.5" customHeight="1">
      <c r="A52" s="165"/>
      <c r="B52" s="306"/>
      <c r="C52" s="128" t="s">
        <v>301</v>
      </c>
      <c r="D52" s="239"/>
      <c r="E52" s="239"/>
      <c r="F52" s="239"/>
      <c r="G52" s="239"/>
      <c r="H52" s="239"/>
      <c r="I52" s="179">
        <v>745.87</v>
      </c>
      <c r="J52" s="179">
        <v>731.62</v>
      </c>
      <c r="K52" s="179">
        <v>860</v>
      </c>
      <c r="L52" s="179">
        <v>853.36</v>
      </c>
      <c r="M52" s="179">
        <v>14.8</v>
      </c>
      <c r="N52" s="179">
        <v>17.899999999999999</v>
      </c>
      <c r="O52" s="238"/>
      <c r="P52" s="165"/>
      <c r="Q52" s="180"/>
      <c r="R52" s="171"/>
    </row>
    <row r="53" spans="1:19" ht="13.5" customHeight="1">
      <c r="A53" s="165"/>
      <c r="B53" s="306"/>
      <c r="C53" s="128" t="s">
        <v>300</v>
      </c>
      <c r="D53" s="239"/>
      <c r="E53" s="239"/>
      <c r="F53" s="239"/>
      <c r="G53" s="239"/>
      <c r="H53" s="239"/>
      <c r="I53" s="179">
        <v>1199.81</v>
      </c>
      <c r="J53" s="179">
        <v>1197.23</v>
      </c>
      <c r="K53" s="179">
        <v>1296.23</v>
      </c>
      <c r="L53" s="179">
        <v>1301.6199999999999</v>
      </c>
      <c r="M53" s="179">
        <v>7.2</v>
      </c>
      <c r="N53" s="179">
        <v>3.5</v>
      </c>
      <c r="O53" s="238"/>
      <c r="P53" s="165"/>
      <c r="Q53" s="180"/>
      <c r="R53" s="171"/>
    </row>
    <row r="54" spans="1:19" ht="13.5" customHeight="1">
      <c r="A54" s="165"/>
      <c r="B54" s="306"/>
      <c r="C54" s="128" t="s">
        <v>299</v>
      </c>
      <c r="D54" s="239"/>
      <c r="E54" s="239"/>
      <c r="F54" s="239"/>
      <c r="G54" s="239"/>
      <c r="H54" s="239"/>
      <c r="I54" s="179">
        <v>788.64</v>
      </c>
      <c r="J54" s="179">
        <v>786.29</v>
      </c>
      <c r="K54" s="179">
        <v>884.13</v>
      </c>
      <c r="L54" s="179">
        <v>878.27</v>
      </c>
      <c r="M54" s="179">
        <v>13.2</v>
      </c>
      <c r="N54" s="179">
        <v>13.6</v>
      </c>
      <c r="O54" s="238"/>
      <c r="P54" s="165"/>
      <c r="Q54" s="180"/>
      <c r="R54" s="171"/>
      <c r="S54" s="240"/>
    </row>
    <row r="55" spans="1:19" ht="13.5" customHeight="1">
      <c r="A55" s="165"/>
      <c r="B55" s="306"/>
      <c r="C55" s="128" t="s">
        <v>298</v>
      </c>
      <c r="D55" s="239"/>
      <c r="E55" s="239"/>
      <c r="F55" s="239"/>
      <c r="G55" s="239"/>
      <c r="H55" s="239"/>
      <c r="I55" s="179">
        <v>1617.13</v>
      </c>
      <c r="J55" s="179">
        <v>1573.8</v>
      </c>
      <c r="K55" s="179">
        <v>1813.43</v>
      </c>
      <c r="L55" s="179">
        <v>1756.39</v>
      </c>
      <c r="M55" s="179">
        <v>10.3</v>
      </c>
      <c r="N55" s="179">
        <v>10.5</v>
      </c>
      <c r="O55" s="238"/>
      <c r="P55" s="165"/>
      <c r="Q55" s="180"/>
      <c r="R55" s="171"/>
    </row>
    <row r="56" spans="1:19" ht="13.5" customHeight="1">
      <c r="A56" s="165"/>
      <c r="B56" s="306"/>
      <c r="C56" s="128" t="s">
        <v>120</v>
      </c>
      <c r="D56" s="239"/>
      <c r="E56" s="239"/>
      <c r="F56" s="239"/>
      <c r="G56" s="239"/>
      <c r="H56" s="239"/>
      <c r="I56" s="179">
        <v>922.04</v>
      </c>
      <c r="J56" s="179">
        <v>918.83</v>
      </c>
      <c r="K56" s="179">
        <v>1024.01</v>
      </c>
      <c r="L56" s="179">
        <v>1022.11</v>
      </c>
      <c r="M56" s="179">
        <v>21.5</v>
      </c>
      <c r="N56" s="179">
        <v>20.3</v>
      </c>
      <c r="O56" s="238"/>
      <c r="P56" s="165"/>
      <c r="Q56" s="180"/>
      <c r="R56" s="171"/>
    </row>
    <row r="57" spans="1:19" ht="6.75" customHeight="1">
      <c r="A57" s="165"/>
      <c r="B57" s="306"/>
      <c r="C57" s="128"/>
      <c r="D57" s="239"/>
      <c r="E57" s="239"/>
      <c r="F57" s="239"/>
      <c r="G57" s="239"/>
      <c r="H57" s="239"/>
      <c r="I57" s="179"/>
      <c r="J57" s="179"/>
      <c r="K57" s="179"/>
      <c r="L57" s="179"/>
      <c r="M57" s="179"/>
      <c r="N57" s="179"/>
      <c r="O57" s="238"/>
      <c r="P57" s="165"/>
      <c r="Q57" s="180"/>
      <c r="R57" s="171"/>
    </row>
    <row r="58" spans="1:19" ht="14.25" customHeight="1">
      <c r="A58" s="165"/>
      <c r="B58" s="306"/>
      <c r="C58" s="237" t="s">
        <v>407</v>
      </c>
      <c r="D58" s="167"/>
      <c r="E58" s="168"/>
      <c r="F58" s="235"/>
      <c r="G58" s="235"/>
      <c r="H58" s="311" t="s">
        <v>400</v>
      </c>
      <c r="I58" s="165"/>
      <c r="J58" s="173"/>
      <c r="K58" s="183"/>
      <c r="L58" s="235"/>
      <c r="M58" s="235"/>
      <c r="N58" s="235"/>
      <c r="O58" s="174"/>
      <c r="P58" s="165"/>
      <c r="R58" s="171"/>
      <c r="S58" s="236"/>
    </row>
    <row r="59" spans="1:19" ht="10.5" customHeight="1">
      <c r="A59" s="165"/>
      <c r="B59" s="306"/>
      <c r="C59" s="236" t="s">
        <v>470</v>
      </c>
      <c r="D59" s="167"/>
      <c r="E59" s="168"/>
      <c r="F59" s="235"/>
      <c r="G59" s="235"/>
      <c r="H59" s="182"/>
      <c r="I59" s="165"/>
      <c r="J59" s="173"/>
      <c r="K59" s="183"/>
      <c r="L59" s="235"/>
      <c r="M59" s="235"/>
      <c r="N59" s="235"/>
      <c r="O59" s="174"/>
      <c r="P59" s="165"/>
      <c r="R59" s="171"/>
    </row>
    <row r="60" spans="1:19" ht="8.25" customHeight="1">
      <c r="A60" s="165"/>
      <c r="B60" s="306"/>
      <c r="C60" s="1547"/>
      <c r="D60" s="1547"/>
      <c r="E60" s="1547"/>
      <c r="F60" s="1547"/>
      <c r="G60" s="1547"/>
      <c r="H60" s="1547"/>
      <c r="I60" s="1547"/>
      <c r="J60" s="1547"/>
      <c r="K60" s="1547"/>
      <c r="L60" s="1547"/>
      <c r="M60" s="1547"/>
      <c r="N60" s="1547"/>
      <c r="O60" s="174"/>
      <c r="P60" s="165"/>
      <c r="R60" s="171"/>
    </row>
    <row r="61" spans="1:19" ht="2.25" customHeight="1">
      <c r="A61" s="165"/>
      <c r="B61" s="306"/>
      <c r="C61" s="258"/>
      <c r="D61" s="258"/>
      <c r="E61" s="258"/>
      <c r="F61" s="258"/>
      <c r="G61" s="258"/>
      <c r="H61" s="258"/>
      <c r="I61" s="258"/>
      <c r="J61" s="258"/>
      <c r="K61" s="258"/>
      <c r="L61" s="258"/>
      <c r="M61" s="258"/>
      <c r="N61" s="258"/>
      <c r="O61" s="174"/>
      <c r="P61" s="165"/>
      <c r="R61" s="171"/>
    </row>
    <row r="62" spans="1:19">
      <c r="A62" s="165"/>
      <c r="B62" s="310">
        <v>14</v>
      </c>
      <c r="C62" s="1538">
        <v>41760</v>
      </c>
      <c r="D62" s="1538"/>
      <c r="E62" s="167"/>
      <c r="F62" s="167"/>
      <c r="G62" s="167"/>
      <c r="H62" s="167"/>
      <c r="I62" s="167"/>
      <c r="J62" s="167"/>
      <c r="K62" s="167"/>
      <c r="L62" s="167"/>
      <c r="M62" s="167"/>
      <c r="N62" s="167"/>
      <c r="P62" s="165"/>
      <c r="R62" s="171"/>
    </row>
    <row r="65" spans="6:15">
      <c r="F65" s="180"/>
    </row>
    <row r="70" spans="6:15" ht="4.5" customHeight="1"/>
    <row r="73" spans="6:15" ht="8.25" customHeight="1"/>
    <row r="75" spans="6:15" ht="9" customHeight="1">
      <c r="O75" s="184"/>
    </row>
    <row r="76" spans="6:15" ht="8.25" customHeight="1">
      <c r="N76" s="1408"/>
      <c r="O76" s="1408"/>
    </row>
    <row r="77" spans="6:15" ht="9.75" customHeight="1"/>
  </sheetData>
  <mergeCells count="27">
    <mergeCell ref="C31:F31"/>
    <mergeCell ref="C62:D62"/>
    <mergeCell ref="N76:O76"/>
    <mergeCell ref="C35:N35"/>
    <mergeCell ref="C36:D37"/>
    <mergeCell ref="I37:J37"/>
    <mergeCell ref="K37:L37"/>
    <mergeCell ref="M37:N37"/>
    <mergeCell ref="C60:N60"/>
    <mergeCell ref="G34:H34"/>
    <mergeCell ref="I34:J34"/>
    <mergeCell ref="K34:L34"/>
    <mergeCell ref="M34:N34"/>
    <mergeCell ref="L1:O1"/>
    <mergeCell ref="C5:D6"/>
    <mergeCell ref="C8:F10"/>
    <mergeCell ref="C15:D16"/>
    <mergeCell ref="M8:M10"/>
    <mergeCell ref="N8:N10"/>
    <mergeCell ref="I16:J16"/>
    <mergeCell ref="K16:L16"/>
    <mergeCell ref="M16:N16"/>
    <mergeCell ref="H8:H10"/>
    <mergeCell ref="I8:I10"/>
    <mergeCell ref="J8:J10"/>
    <mergeCell ref="K8:K10"/>
    <mergeCell ref="L8:L1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8" width="11" style="125" customWidth="1"/>
    <col min="9" max="9" width="9.28515625" style="125" customWidth="1"/>
    <col min="10" max="10" width="2.5703125" style="125" customWidth="1"/>
    <col min="11" max="11" width="1" style="125" customWidth="1"/>
    <col min="12" max="16384" width="9.140625" style="125"/>
  </cols>
  <sheetData>
    <row r="1" spans="1:13" ht="13.5" customHeight="1">
      <c r="A1" s="4"/>
      <c r="B1" s="1550" t="s">
        <v>371</v>
      </c>
      <c r="C1" s="1550"/>
      <c r="D1" s="1550"/>
      <c r="E1" s="280"/>
      <c r="F1" s="280"/>
      <c r="G1" s="280"/>
      <c r="H1" s="280"/>
      <c r="I1" s="280"/>
      <c r="J1" s="330"/>
      <c r="K1" s="4"/>
    </row>
    <row r="2" spans="1:13" ht="6" customHeight="1">
      <c r="A2" s="4"/>
      <c r="B2" s="1500"/>
      <c r="C2" s="1500"/>
      <c r="D2" s="1500"/>
      <c r="E2" s="8"/>
      <c r="F2" s="8"/>
      <c r="G2" s="8"/>
      <c r="H2" s="8"/>
      <c r="I2" s="8"/>
      <c r="J2" s="638"/>
      <c r="K2" s="4"/>
    </row>
    <row r="3" spans="1:13" ht="13.5" customHeight="1" thickBot="1">
      <c r="A3" s="4"/>
      <c r="B3" s="8"/>
      <c r="C3" s="8"/>
      <c r="D3" s="8"/>
      <c r="E3" s="863"/>
      <c r="F3" s="863"/>
      <c r="G3" s="863"/>
      <c r="H3" s="863"/>
      <c r="I3" s="863" t="s">
        <v>70</v>
      </c>
      <c r="J3" s="277"/>
      <c r="K3" s="4"/>
    </row>
    <row r="4" spans="1:13" s="12" customFormat="1" ht="13.5" customHeight="1" thickBot="1">
      <c r="A4" s="11"/>
      <c r="B4" s="19"/>
      <c r="C4" s="1551" t="s">
        <v>405</v>
      </c>
      <c r="D4" s="1552"/>
      <c r="E4" s="1552"/>
      <c r="F4" s="1552"/>
      <c r="G4" s="1552"/>
      <c r="H4" s="1552"/>
      <c r="I4" s="1553"/>
      <c r="J4" s="277"/>
      <c r="K4" s="11"/>
    </row>
    <row r="5" spans="1:13" ht="4.5" customHeight="1">
      <c r="A5" s="4"/>
      <c r="B5" s="8"/>
      <c r="C5" s="1554" t="s">
        <v>85</v>
      </c>
      <c r="D5" s="1555"/>
      <c r="E5" s="865"/>
      <c r="F5" s="865"/>
      <c r="G5" s="865"/>
      <c r="H5" s="865"/>
      <c r="I5" s="865"/>
      <c r="J5" s="277"/>
      <c r="K5" s="4"/>
    </row>
    <row r="6" spans="1:13" ht="15.75" customHeight="1">
      <c r="A6" s="4"/>
      <c r="B6" s="8"/>
      <c r="C6" s="1554"/>
      <c r="D6" s="1555"/>
      <c r="E6" s="1556" t="s">
        <v>404</v>
      </c>
      <c r="F6" s="1556"/>
      <c r="G6" s="1556"/>
      <c r="H6" s="1556"/>
      <c r="I6" s="1556"/>
      <c r="J6" s="277"/>
      <c r="K6" s="4"/>
    </row>
    <row r="7" spans="1:13" ht="13.5" customHeight="1">
      <c r="A7" s="4"/>
      <c r="B7" s="8"/>
      <c r="C7" s="1555"/>
      <c r="D7" s="1555"/>
      <c r="E7" s="1557">
        <v>2013</v>
      </c>
      <c r="F7" s="1557"/>
      <c r="G7" s="1557"/>
      <c r="H7" s="1557"/>
      <c r="I7" s="1110">
        <v>2014</v>
      </c>
      <c r="J7" s="277"/>
      <c r="K7" s="4"/>
    </row>
    <row r="8" spans="1:13" ht="13.5" customHeight="1">
      <c r="A8" s="4"/>
      <c r="B8" s="8"/>
      <c r="C8" s="640"/>
      <c r="D8" s="640"/>
      <c r="E8" s="1113" t="s">
        <v>93</v>
      </c>
      <c r="F8" s="864" t="s">
        <v>102</v>
      </c>
      <c r="G8" s="864" t="s">
        <v>99</v>
      </c>
      <c r="H8" s="1114" t="s">
        <v>96</v>
      </c>
      <c r="I8" s="864" t="s">
        <v>93</v>
      </c>
      <c r="J8" s="277"/>
      <c r="K8" s="4"/>
    </row>
    <row r="9" spans="1:13" s="643" customFormat="1" ht="23.25" customHeight="1">
      <c r="A9" s="641"/>
      <c r="B9" s="642"/>
      <c r="C9" s="1558" t="s">
        <v>68</v>
      </c>
      <c r="D9" s="1558"/>
      <c r="E9" s="935">
        <v>5.28</v>
      </c>
      <c r="F9" s="933">
        <v>5.32</v>
      </c>
      <c r="G9" s="933">
        <v>5.32</v>
      </c>
      <c r="H9" s="933">
        <v>5.3</v>
      </c>
      <c r="I9" s="933">
        <v>5.3</v>
      </c>
      <c r="J9" s="719"/>
      <c r="K9" s="641"/>
      <c r="M9" s="645"/>
    </row>
    <row r="10" spans="1:13" ht="18.75" customHeight="1">
      <c r="A10" s="4"/>
      <c r="B10" s="8"/>
      <c r="C10" s="261" t="s">
        <v>380</v>
      </c>
      <c r="D10" s="18"/>
      <c r="E10" s="113">
        <v>12.27</v>
      </c>
      <c r="F10" s="934">
        <v>12.38</v>
      </c>
      <c r="G10" s="934">
        <v>12.27</v>
      </c>
      <c r="H10" s="934">
        <v>12.07</v>
      </c>
      <c r="I10" s="934">
        <v>12.03</v>
      </c>
      <c r="J10" s="719"/>
      <c r="K10" s="4"/>
    </row>
    <row r="11" spans="1:13" ht="18.75" customHeight="1">
      <c r="A11" s="4"/>
      <c r="B11" s="8"/>
      <c r="C11" s="261" t="s">
        <v>286</v>
      </c>
      <c r="D11" s="32"/>
      <c r="E11" s="113">
        <v>7.17</v>
      </c>
      <c r="F11" s="934">
        <v>7.25</v>
      </c>
      <c r="G11" s="934">
        <v>7.26</v>
      </c>
      <c r="H11" s="934">
        <v>7.2</v>
      </c>
      <c r="I11" s="934">
        <v>7.21</v>
      </c>
      <c r="J11" s="719"/>
      <c r="K11" s="4"/>
    </row>
    <row r="12" spans="1:13" ht="18.75" customHeight="1">
      <c r="A12" s="4"/>
      <c r="B12" s="8"/>
      <c r="C12" s="261" t="s">
        <v>287</v>
      </c>
      <c r="D12" s="32"/>
      <c r="E12" s="113">
        <v>4.22</v>
      </c>
      <c r="F12" s="934">
        <v>4.2</v>
      </c>
      <c r="G12" s="934">
        <v>4.25</v>
      </c>
      <c r="H12" s="934">
        <v>4.3099999999999996</v>
      </c>
      <c r="I12" s="934">
        <v>4.25</v>
      </c>
      <c r="J12" s="719"/>
      <c r="K12" s="4"/>
    </row>
    <row r="13" spans="1:13" ht="18.75" customHeight="1">
      <c r="A13" s="4"/>
      <c r="B13" s="8"/>
      <c r="C13" s="261" t="s">
        <v>84</v>
      </c>
      <c r="D13" s="18"/>
      <c r="E13" s="113">
        <v>4.09</v>
      </c>
      <c r="F13" s="934">
        <v>4.1900000000000004</v>
      </c>
      <c r="G13" s="934">
        <v>4.03</v>
      </c>
      <c r="H13" s="934">
        <v>4.01</v>
      </c>
      <c r="I13" s="934">
        <v>4.0199999999999996</v>
      </c>
      <c r="J13" s="639"/>
      <c r="K13" s="4"/>
    </row>
    <row r="14" spans="1:13" ht="18.75" customHeight="1">
      <c r="A14" s="4"/>
      <c r="B14" s="8"/>
      <c r="C14" s="261" t="s">
        <v>288</v>
      </c>
      <c r="D14" s="32"/>
      <c r="E14" s="113">
        <v>4.3</v>
      </c>
      <c r="F14" s="934">
        <v>4.43</v>
      </c>
      <c r="G14" s="934">
        <v>4.46</v>
      </c>
      <c r="H14" s="934">
        <v>4.49</v>
      </c>
      <c r="I14" s="934">
        <v>4.45</v>
      </c>
      <c r="J14" s="639"/>
      <c r="K14" s="4"/>
    </row>
    <row r="15" spans="1:13" ht="18.75" customHeight="1">
      <c r="A15" s="4"/>
      <c r="B15" s="8"/>
      <c r="C15" s="261" t="s">
        <v>83</v>
      </c>
      <c r="D15" s="32"/>
      <c r="E15" s="113">
        <v>4.38</v>
      </c>
      <c r="F15" s="934">
        <v>4.1500000000000004</v>
      </c>
      <c r="G15" s="934">
        <v>4.2300000000000004</v>
      </c>
      <c r="H15" s="934">
        <v>4.24</v>
      </c>
      <c r="I15" s="934">
        <v>4.2300000000000004</v>
      </c>
      <c r="J15" s="639"/>
      <c r="K15" s="4"/>
    </row>
    <row r="16" spans="1:13" ht="18.75" customHeight="1">
      <c r="A16" s="4"/>
      <c r="B16" s="8"/>
      <c r="C16" s="261" t="s">
        <v>289</v>
      </c>
      <c r="D16" s="32"/>
      <c r="E16" s="113">
        <v>4.37</v>
      </c>
      <c r="F16" s="934">
        <v>4.21</v>
      </c>
      <c r="G16" s="934">
        <v>4.1900000000000004</v>
      </c>
      <c r="H16" s="934">
        <v>4.22</v>
      </c>
      <c r="I16" s="934">
        <v>4.29</v>
      </c>
      <c r="J16" s="639"/>
      <c r="K16" s="4"/>
    </row>
    <row r="17" spans="1:13" ht="18.75" customHeight="1">
      <c r="A17" s="4"/>
      <c r="B17" s="8"/>
      <c r="C17" s="261" t="s">
        <v>82</v>
      </c>
      <c r="D17" s="32"/>
      <c r="E17" s="113">
        <v>4.3</v>
      </c>
      <c r="F17" s="934">
        <v>4.22</v>
      </c>
      <c r="G17" s="934">
        <v>4.16</v>
      </c>
      <c r="H17" s="934">
        <v>4.22</v>
      </c>
      <c r="I17" s="934">
        <v>4.16</v>
      </c>
      <c r="J17" s="639"/>
      <c r="K17" s="4"/>
    </row>
    <row r="18" spans="1:13" ht="18.75" customHeight="1">
      <c r="A18" s="4"/>
      <c r="B18" s="8"/>
      <c r="C18" s="261" t="s">
        <v>81</v>
      </c>
      <c r="D18" s="32"/>
      <c r="E18" s="113">
        <v>4.88</v>
      </c>
      <c r="F18" s="934">
        <v>4.83</v>
      </c>
      <c r="G18" s="934">
        <v>4.8099999999999996</v>
      </c>
      <c r="H18" s="934">
        <v>4.91</v>
      </c>
      <c r="I18" s="934">
        <v>4.8600000000000003</v>
      </c>
      <c r="J18" s="639"/>
      <c r="K18" s="4"/>
    </row>
    <row r="19" spans="1:13" ht="18.75" customHeight="1">
      <c r="A19" s="4"/>
      <c r="B19" s="8"/>
      <c r="C19" s="261" t="s">
        <v>290</v>
      </c>
      <c r="D19" s="32"/>
      <c r="E19" s="113">
        <v>4.37</v>
      </c>
      <c r="F19" s="934">
        <v>4.38</v>
      </c>
      <c r="G19" s="934">
        <v>4.4000000000000004</v>
      </c>
      <c r="H19" s="934">
        <v>4.38</v>
      </c>
      <c r="I19" s="934">
        <v>4.3600000000000003</v>
      </c>
      <c r="J19" s="639"/>
      <c r="K19" s="4"/>
    </row>
    <row r="20" spans="1:13" ht="18.75" customHeight="1">
      <c r="A20" s="4"/>
      <c r="B20" s="8"/>
      <c r="C20" s="261" t="s">
        <v>80</v>
      </c>
      <c r="D20" s="18"/>
      <c r="E20" s="113">
        <v>5</v>
      </c>
      <c r="F20" s="934">
        <v>5.26</v>
      </c>
      <c r="G20" s="934">
        <v>5.25</v>
      </c>
      <c r="H20" s="934">
        <v>5.0999999999999996</v>
      </c>
      <c r="I20" s="934">
        <v>5.0199999999999996</v>
      </c>
      <c r="J20" s="639"/>
      <c r="K20" s="4"/>
    </row>
    <row r="21" spans="1:13" ht="18.75" customHeight="1">
      <c r="A21" s="4"/>
      <c r="B21" s="8"/>
      <c r="C21" s="261" t="s">
        <v>291</v>
      </c>
      <c r="D21" s="32"/>
      <c r="E21" s="113">
        <v>5</v>
      </c>
      <c r="F21" s="934">
        <v>5.07</v>
      </c>
      <c r="G21" s="934">
        <v>5.0199999999999996</v>
      </c>
      <c r="H21" s="934">
        <v>5.01</v>
      </c>
      <c r="I21" s="934">
        <v>5.03</v>
      </c>
      <c r="J21" s="639"/>
      <c r="K21" s="4"/>
    </row>
    <row r="22" spans="1:13" ht="18.75" customHeight="1">
      <c r="A22" s="4"/>
      <c r="B22" s="8"/>
      <c r="C22" s="261" t="s">
        <v>292</v>
      </c>
      <c r="D22" s="32"/>
      <c r="E22" s="113">
        <v>4.78</v>
      </c>
      <c r="F22" s="934">
        <v>4.74</v>
      </c>
      <c r="G22" s="934">
        <v>4.75</v>
      </c>
      <c r="H22" s="934">
        <v>4.7699999999999996</v>
      </c>
      <c r="I22" s="934">
        <v>4.74</v>
      </c>
      <c r="J22" s="639"/>
      <c r="K22" s="4"/>
    </row>
    <row r="23" spans="1:13" ht="18.75" customHeight="1">
      <c r="A23" s="4"/>
      <c r="B23" s="8"/>
      <c r="C23" s="261" t="s">
        <v>388</v>
      </c>
      <c r="D23" s="32"/>
      <c r="E23" s="113">
        <v>4.66</v>
      </c>
      <c r="F23" s="934">
        <v>4.6900000000000004</v>
      </c>
      <c r="G23" s="934">
        <v>4.68</v>
      </c>
      <c r="H23" s="934">
        <v>4.7</v>
      </c>
      <c r="I23" s="934">
        <v>4.6399999999999997</v>
      </c>
      <c r="J23" s="639"/>
      <c r="K23" s="4"/>
    </row>
    <row r="24" spans="1:13" ht="18.75" customHeight="1">
      <c r="A24" s="4"/>
      <c r="B24" s="8"/>
      <c r="C24" s="261" t="s">
        <v>389</v>
      </c>
      <c r="D24" s="32"/>
      <c r="E24" s="113">
        <v>3.98</v>
      </c>
      <c r="F24" s="934">
        <v>4.01</v>
      </c>
      <c r="G24" s="934">
        <v>4.03</v>
      </c>
      <c r="H24" s="934">
        <v>4.04</v>
      </c>
      <c r="I24" s="934">
        <v>4.05</v>
      </c>
      <c r="J24" s="639"/>
      <c r="K24" s="4"/>
    </row>
    <row r="25" spans="1:13" ht="34.5" customHeight="1" thickBot="1">
      <c r="A25" s="4"/>
      <c r="B25" s="8"/>
      <c r="C25" s="866"/>
      <c r="D25" s="866"/>
      <c r="E25" s="644"/>
      <c r="F25" s="644"/>
      <c r="G25" s="644"/>
      <c r="H25" s="644"/>
      <c r="I25" s="644"/>
      <c r="J25" s="639"/>
      <c r="K25" s="4"/>
    </row>
    <row r="26" spans="1:13" s="12" customFormat="1" ht="13.5" customHeight="1" thickBot="1">
      <c r="A26" s="11"/>
      <c r="B26" s="19"/>
      <c r="C26" s="1551" t="s">
        <v>406</v>
      </c>
      <c r="D26" s="1552"/>
      <c r="E26" s="1552"/>
      <c r="F26" s="1552"/>
      <c r="G26" s="1552"/>
      <c r="H26" s="1552"/>
      <c r="I26" s="1553"/>
      <c r="J26" s="639"/>
      <c r="K26" s="11"/>
    </row>
    <row r="27" spans="1:13" ht="4.5" customHeight="1">
      <c r="A27" s="4"/>
      <c r="B27" s="8"/>
      <c r="C27" s="1554" t="s">
        <v>85</v>
      </c>
      <c r="D27" s="1555"/>
      <c r="E27" s="866"/>
      <c r="F27" s="866"/>
      <c r="G27" s="866"/>
      <c r="H27" s="866"/>
      <c r="I27" s="866"/>
      <c r="J27" s="639"/>
      <c r="K27" s="4"/>
    </row>
    <row r="28" spans="1:13" ht="15.75" customHeight="1">
      <c r="A28" s="4"/>
      <c r="B28" s="8"/>
      <c r="C28" s="1554"/>
      <c r="D28" s="1555"/>
      <c r="E28" s="1556" t="s">
        <v>413</v>
      </c>
      <c r="F28" s="1556"/>
      <c r="G28" s="1556"/>
      <c r="H28" s="1556"/>
      <c r="I28" s="1556"/>
      <c r="J28" s="277"/>
      <c r="K28" s="4"/>
    </row>
    <row r="29" spans="1:13" ht="13.5" customHeight="1">
      <c r="A29" s="4"/>
      <c r="B29" s="8"/>
      <c r="C29" s="1555"/>
      <c r="D29" s="1555"/>
      <c r="E29" s="1557">
        <v>2013</v>
      </c>
      <c r="F29" s="1557"/>
      <c r="G29" s="1557"/>
      <c r="H29" s="1557"/>
      <c r="I29" s="1110">
        <v>2014</v>
      </c>
      <c r="J29" s="277"/>
      <c r="K29" s="4"/>
    </row>
    <row r="30" spans="1:13" ht="13.5" customHeight="1">
      <c r="A30" s="4"/>
      <c r="B30" s="8"/>
      <c r="C30" s="640"/>
      <c r="D30" s="640"/>
      <c r="E30" s="1113" t="s">
        <v>93</v>
      </c>
      <c r="F30" s="864" t="s">
        <v>102</v>
      </c>
      <c r="G30" s="864" t="s">
        <v>99</v>
      </c>
      <c r="H30" s="1114" t="s">
        <v>96</v>
      </c>
      <c r="I30" s="864" t="s">
        <v>93</v>
      </c>
      <c r="J30" s="277"/>
      <c r="K30" s="4"/>
    </row>
    <row r="31" spans="1:13" s="643" customFormat="1" ht="23.25" customHeight="1">
      <c r="A31" s="641"/>
      <c r="B31" s="642"/>
      <c r="C31" s="1558" t="s">
        <v>68</v>
      </c>
      <c r="D31" s="1558"/>
      <c r="E31" s="933">
        <v>915</v>
      </c>
      <c r="F31" s="933">
        <v>920.93</v>
      </c>
      <c r="G31" s="933">
        <v>919.94</v>
      </c>
      <c r="H31" s="933">
        <v>916.93</v>
      </c>
      <c r="I31" s="933">
        <v>917.69</v>
      </c>
      <c r="J31" s="719"/>
      <c r="K31" s="641"/>
      <c r="M31" s="645"/>
    </row>
    <row r="32" spans="1:13" ht="18.75" customHeight="1">
      <c r="A32" s="4"/>
      <c r="B32" s="8"/>
      <c r="C32" s="261" t="s">
        <v>380</v>
      </c>
      <c r="D32" s="18"/>
      <c r="E32" s="934">
        <v>2107.2600000000002</v>
      </c>
      <c r="F32" s="934">
        <v>2124.16</v>
      </c>
      <c r="G32" s="934">
        <v>2103.81</v>
      </c>
      <c r="H32" s="934">
        <v>2068.29</v>
      </c>
      <c r="I32" s="934">
        <v>2060.2600000000002</v>
      </c>
      <c r="J32" s="719"/>
      <c r="K32" s="4"/>
    </row>
    <row r="33" spans="1:241" ht="18.75" customHeight="1">
      <c r="A33" s="4"/>
      <c r="B33" s="8"/>
      <c r="C33" s="261" t="s">
        <v>286</v>
      </c>
      <c r="D33" s="32"/>
      <c r="E33" s="934">
        <v>1242.95</v>
      </c>
      <c r="F33" s="934">
        <v>1254.8900000000001</v>
      </c>
      <c r="G33" s="934">
        <v>1257.67</v>
      </c>
      <c r="H33" s="934">
        <v>1254.4100000000001</v>
      </c>
      <c r="I33" s="934">
        <v>1249.31</v>
      </c>
      <c r="J33" s="719"/>
      <c r="K33" s="4"/>
    </row>
    <row r="34" spans="1:241" ht="18.75" customHeight="1">
      <c r="A34" s="4"/>
      <c r="B34" s="8"/>
      <c r="C34" s="261" t="s">
        <v>287</v>
      </c>
      <c r="D34" s="32"/>
      <c r="E34" s="934">
        <v>730.14</v>
      </c>
      <c r="F34" s="934">
        <v>726.77</v>
      </c>
      <c r="G34" s="934">
        <v>736.39</v>
      </c>
      <c r="H34" s="934">
        <v>746.04</v>
      </c>
      <c r="I34" s="934">
        <v>736.44</v>
      </c>
      <c r="J34" s="719"/>
      <c r="K34" s="4"/>
    </row>
    <row r="35" spans="1:241" ht="18.75" customHeight="1">
      <c r="A35" s="4"/>
      <c r="B35" s="8"/>
      <c r="C35" s="261" t="s">
        <v>84</v>
      </c>
      <c r="D35" s="18"/>
      <c r="E35" s="934">
        <v>709.32</v>
      </c>
      <c r="F35" s="934">
        <v>725.26</v>
      </c>
      <c r="G35" s="934">
        <v>697.08</v>
      </c>
      <c r="H35" s="934">
        <v>694.9</v>
      </c>
      <c r="I35" s="934">
        <v>696.25</v>
      </c>
      <c r="J35" s="639"/>
      <c r="K35" s="4"/>
    </row>
    <row r="36" spans="1:241" ht="18.75" customHeight="1">
      <c r="A36" s="4"/>
      <c r="B36" s="8"/>
      <c r="C36" s="261" t="s">
        <v>288</v>
      </c>
      <c r="D36" s="32"/>
      <c r="E36" s="934">
        <v>747.03</v>
      </c>
      <c r="F36" s="934">
        <v>767.94</v>
      </c>
      <c r="G36" s="934">
        <v>771.29</v>
      </c>
      <c r="H36" s="934">
        <v>778.09</v>
      </c>
      <c r="I36" s="934">
        <v>771.37</v>
      </c>
      <c r="J36" s="639"/>
      <c r="K36" s="4"/>
    </row>
    <row r="37" spans="1:241" ht="18.75" customHeight="1">
      <c r="A37" s="4"/>
      <c r="B37" s="8"/>
      <c r="C37" s="261" t="s">
        <v>83</v>
      </c>
      <c r="D37" s="32"/>
      <c r="E37" s="934">
        <v>758.67</v>
      </c>
      <c r="F37" s="934">
        <v>719.5</v>
      </c>
      <c r="G37" s="934">
        <v>733.57</v>
      </c>
      <c r="H37" s="934">
        <v>735.54</v>
      </c>
      <c r="I37" s="934">
        <v>733.46</v>
      </c>
      <c r="J37" s="639"/>
      <c r="K37" s="4"/>
    </row>
    <row r="38" spans="1:241" ht="18.75" customHeight="1">
      <c r="A38" s="4"/>
      <c r="B38" s="8"/>
      <c r="C38" s="261" t="s">
        <v>289</v>
      </c>
      <c r="D38" s="32"/>
      <c r="E38" s="934">
        <v>756.62</v>
      </c>
      <c r="F38" s="934">
        <v>729.93</v>
      </c>
      <c r="G38" s="934">
        <v>726.89</v>
      </c>
      <c r="H38" s="934">
        <v>731.44</v>
      </c>
      <c r="I38" s="934">
        <v>744.13</v>
      </c>
      <c r="J38" s="639"/>
      <c r="K38" s="4"/>
    </row>
    <row r="39" spans="1:241" ht="18.75" customHeight="1">
      <c r="A39" s="4"/>
      <c r="B39" s="8"/>
      <c r="C39" s="261" t="s">
        <v>82</v>
      </c>
      <c r="D39" s="32"/>
      <c r="E39" s="934">
        <v>739.42</v>
      </c>
      <c r="F39" s="934">
        <v>730.99</v>
      </c>
      <c r="G39" s="934">
        <v>721.43</v>
      </c>
      <c r="H39" s="934">
        <v>731.77</v>
      </c>
      <c r="I39" s="934">
        <v>721.76</v>
      </c>
      <c r="J39" s="639"/>
      <c r="K39" s="4"/>
    </row>
    <row r="40" spans="1:241" ht="18.75" customHeight="1">
      <c r="A40" s="4"/>
      <c r="B40" s="8"/>
      <c r="C40" s="261" t="s">
        <v>81</v>
      </c>
      <c r="D40" s="32"/>
      <c r="E40" s="934">
        <v>845.06</v>
      </c>
      <c r="F40" s="934">
        <v>836.17</v>
      </c>
      <c r="G40" s="934">
        <v>834.09</v>
      </c>
      <c r="H40" s="934">
        <v>850.18</v>
      </c>
      <c r="I40" s="934">
        <v>841.45</v>
      </c>
      <c r="J40" s="639"/>
      <c r="K40" s="4"/>
    </row>
    <row r="41" spans="1:241" ht="18.75" customHeight="1">
      <c r="A41" s="4"/>
      <c r="B41" s="8"/>
      <c r="C41" s="261" t="s">
        <v>290</v>
      </c>
      <c r="D41" s="32"/>
      <c r="E41" s="934">
        <v>755.97</v>
      </c>
      <c r="F41" s="934">
        <v>758.05</v>
      </c>
      <c r="G41" s="934">
        <v>762.64</v>
      </c>
      <c r="H41" s="934">
        <v>758.86</v>
      </c>
      <c r="I41" s="934">
        <v>755.15</v>
      </c>
      <c r="J41" s="639"/>
      <c r="K41" s="4"/>
    </row>
    <row r="42" spans="1:241" ht="18.75" customHeight="1">
      <c r="A42" s="4"/>
      <c r="B42" s="8"/>
      <c r="C42" s="261" t="s">
        <v>80</v>
      </c>
      <c r="D42" s="18"/>
      <c r="E42" s="934">
        <v>870.31</v>
      </c>
      <c r="F42" s="934">
        <v>910.88</v>
      </c>
      <c r="G42" s="934">
        <v>909.41</v>
      </c>
      <c r="H42" s="934">
        <v>883.91</v>
      </c>
      <c r="I42" s="934">
        <v>870.5</v>
      </c>
      <c r="J42" s="639"/>
      <c r="K42" s="4"/>
    </row>
    <row r="43" spans="1:241" ht="18.75" customHeight="1">
      <c r="A43" s="4"/>
      <c r="B43" s="8"/>
      <c r="C43" s="261" t="s">
        <v>291</v>
      </c>
      <c r="D43" s="32"/>
      <c r="E43" s="934">
        <v>862</v>
      </c>
      <c r="F43" s="934">
        <v>878.1</v>
      </c>
      <c r="G43" s="934">
        <v>868.95</v>
      </c>
      <c r="H43" s="934">
        <v>868.14</v>
      </c>
      <c r="I43" s="934">
        <v>872.16</v>
      </c>
      <c r="J43" s="639"/>
      <c r="K43" s="4"/>
    </row>
    <row r="44" spans="1:241" ht="18.75" customHeight="1">
      <c r="A44" s="4"/>
      <c r="B44" s="8"/>
      <c r="C44" s="261" t="s">
        <v>292</v>
      </c>
      <c r="D44" s="32"/>
      <c r="E44" s="934">
        <v>827.86</v>
      </c>
      <c r="F44" s="934">
        <v>821.27</v>
      </c>
      <c r="G44" s="934">
        <v>823.23</v>
      </c>
      <c r="H44" s="934">
        <v>825.86</v>
      </c>
      <c r="I44" s="934">
        <v>820.84</v>
      </c>
      <c r="J44" s="639"/>
      <c r="K44" s="4"/>
    </row>
    <row r="45" spans="1:241" ht="18.75" customHeight="1">
      <c r="A45" s="4"/>
      <c r="B45" s="8"/>
      <c r="C45" s="261" t="s">
        <v>388</v>
      </c>
      <c r="D45" s="32"/>
      <c r="E45" s="934">
        <v>807.9</v>
      </c>
      <c r="F45" s="934">
        <v>813.01</v>
      </c>
      <c r="G45" s="934">
        <v>809.94</v>
      </c>
      <c r="H45" s="934">
        <v>814.39</v>
      </c>
      <c r="I45" s="934">
        <v>804.1</v>
      </c>
      <c r="J45" s="639"/>
      <c r="K45" s="4"/>
    </row>
    <row r="46" spans="1:241" ht="18.75" customHeight="1">
      <c r="A46" s="4"/>
      <c r="B46" s="8"/>
      <c r="C46" s="261" t="s">
        <v>389</v>
      </c>
      <c r="D46" s="32"/>
      <c r="E46" s="934">
        <v>689.29</v>
      </c>
      <c r="F46" s="934">
        <v>694.76</v>
      </c>
      <c r="G46" s="934">
        <v>698.31</v>
      </c>
      <c r="H46" s="934">
        <v>699.69</v>
      </c>
      <c r="I46" s="934">
        <v>700.67</v>
      </c>
      <c r="J46" s="639"/>
      <c r="K46" s="4"/>
    </row>
    <row r="47" spans="1:241" s="646" customFormat="1" ht="14.25" customHeight="1">
      <c r="A47" s="862"/>
      <c r="B47" s="862"/>
      <c r="C47" s="1559" t="s">
        <v>381</v>
      </c>
      <c r="D47" s="1559"/>
      <c r="E47" s="1559"/>
      <c r="F47" s="1559"/>
      <c r="G47" s="1559"/>
      <c r="H47" s="1559"/>
      <c r="I47" s="1559"/>
      <c r="J47" s="720"/>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c r="BZ47" s="862"/>
      <c r="CA47" s="862"/>
      <c r="CB47" s="862"/>
      <c r="CC47" s="862"/>
      <c r="CD47" s="862"/>
      <c r="CE47" s="862"/>
      <c r="CF47" s="862"/>
      <c r="CG47" s="862"/>
      <c r="CH47" s="862"/>
      <c r="CI47" s="862"/>
      <c r="CJ47" s="862"/>
      <c r="CK47" s="862"/>
      <c r="CL47" s="862"/>
      <c r="CM47" s="862"/>
      <c r="CN47" s="862"/>
      <c r="CO47" s="862"/>
      <c r="CP47" s="862"/>
      <c r="CQ47" s="862"/>
      <c r="CR47" s="862"/>
      <c r="CS47" s="862"/>
      <c r="CT47" s="862"/>
      <c r="CU47" s="862"/>
      <c r="CV47" s="862"/>
      <c r="CW47" s="862"/>
      <c r="CX47" s="862"/>
      <c r="CY47" s="862"/>
      <c r="CZ47" s="862"/>
      <c r="DA47" s="862"/>
      <c r="DB47" s="862"/>
      <c r="DC47" s="862"/>
      <c r="DD47" s="862"/>
      <c r="DE47" s="862"/>
      <c r="DF47" s="862"/>
      <c r="DG47" s="862"/>
      <c r="DH47" s="862"/>
      <c r="DI47" s="862"/>
      <c r="DJ47" s="862"/>
      <c r="DK47" s="862"/>
      <c r="DL47" s="862"/>
      <c r="DM47" s="862"/>
      <c r="DN47" s="862"/>
      <c r="DO47" s="862"/>
      <c r="DP47" s="862"/>
      <c r="DQ47" s="862"/>
      <c r="DR47" s="862"/>
      <c r="DS47" s="862"/>
      <c r="DT47" s="862"/>
      <c r="DU47" s="862"/>
      <c r="DV47" s="862"/>
      <c r="DW47" s="862"/>
      <c r="DX47" s="862"/>
      <c r="DY47" s="862"/>
      <c r="DZ47" s="862"/>
      <c r="EA47" s="862"/>
      <c r="EB47" s="862"/>
      <c r="EC47" s="862"/>
      <c r="ED47" s="862"/>
      <c r="EE47" s="862"/>
      <c r="EF47" s="862"/>
      <c r="EG47" s="862"/>
      <c r="EH47" s="862"/>
      <c r="EI47" s="862"/>
      <c r="EJ47" s="862"/>
      <c r="EK47" s="862"/>
      <c r="EL47" s="862"/>
      <c r="EM47" s="862"/>
      <c r="EN47" s="862"/>
      <c r="EO47" s="862"/>
      <c r="EP47" s="862"/>
      <c r="EQ47" s="862"/>
      <c r="ER47" s="862"/>
      <c r="ES47" s="862"/>
      <c r="ET47" s="862"/>
      <c r="EU47" s="862"/>
      <c r="EV47" s="862"/>
      <c r="EW47" s="862"/>
      <c r="EX47" s="862"/>
      <c r="EY47" s="862"/>
      <c r="EZ47" s="862"/>
      <c r="FA47" s="862"/>
      <c r="FB47" s="862"/>
      <c r="FC47" s="862"/>
      <c r="FD47" s="862"/>
      <c r="FE47" s="862"/>
      <c r="FF47" s="862"/>
      <c r="FG47" s="862"/>
      <c r="FH47" s="862"/>
      <c r="FI47" s="862"/>
      <c r="FJ47" s="862"/>
      <c r="FK47" s="862"/>
      <c r="FL47" s="862"/>
      <c r="FM47" s="862"/>
      <c r="FN47" s="862"/>
      <c r="FO47" s="862"/>
      <c r="FP47" s="862"/>
      <c r="FQ47" s="862"/>
      <c r="FR47" s="862"/>
      <c r="FS47" s="862"/>
      <c r="FT47" s="862"/>
      <c r="FU47" s="862"/>
      <c r="FV47" s="862"/>
      <c r="FW47" s="862"/>
      <c r="FX47" s="862"/>
      <c r="FY47" s="862"/>
      <c r="FZ47" s="862"/>
      <c r="GA47" s="862"/>
      <c r="GB47" s="862"/>
      <c r="GC47" s="862"/>
      <c r="GD47" s="862"/>
      <c r="GE47" s="862"/>
      <c r="GF47" s="862"/>
      <c r="GG47" s="862"/>
      <c r="GH47" s="862"/>
      <c r="GI47" s="862"/>
      <c r="GJ47" s="862"/>
      <c r="GK47" s="862"/>
      <c r="GL47" s="862"/>
      <c r="GM47" s="862"/>
      <c r="GN47" s="862"/>
      <c r="GO47" s="862"/>
      <c r="GP47" s="862"/>
      <c r="GQ47" s="862"/>
      <c r="GR47" s="862"/>
      <c r="GS47" s="862"/>
      <c r="GT47" s="862"/>
      <c r="GU47" s="862"/>
      <c r="GV47" s="862"/>
      <c r="GW47" s="862"/>
      <c r="GX47" s="862"/>
      <c r="GY47" s="862"/>
      <c r="GZ47" s="862"/>
      <c r="HA47" s="862"/>
      <c r="HB47" s="862"/>
      <c r="HC47" s="862"/>
      <c r="HD47" s="862"/>
      <c r="HE47" s="862"/>
      <c r="HF47" s="862"/>
      <c r="HG47" s="862"/>
      <c r="HH47" s="862"/>
      <c r="HI47" s="862"/>
      <c r="HJ47" s="862"/>
      <c r="HK47" s="862"/>
      <c r="HL47" s="862"/>
      <c r="HM47" s="862"/>
      <c r="HN47" s="862"/>
      <c r="HO47" s="862"/>
      <c r="HP47" s="862"/>
      <c r="HQ47" s="862"/>
      <c r="HR47" s="862"/>
      <c r="HS47" s="862"/>
      <c r="HT47" s="862"/>
      <c r="HU47" s="862"/>
      <c r="HV47" s="862"/>
      <c r="HW47" s="862"/>
      <c r="HX47" s="862"/>
      <c r="HY47" s="862"/>
      <c r="HZ47" s="862"/>
      <c r="IA47" s="862"/>
      <c r="IB47" s="862"/>
      <c r="IC47" s="862"/>
      <c r="ID47" s="862"/>
      <c r="IE47" s="862"/>
      <c r="IF47" s="862"/>
      <c r="IG47" s="862"/>
    </row>
    <row r="48" spans="1:241" ht="12" customHeight="1">
      <c r="A48" s="4"/>
      <c r="B48" s="8"/>
      <c r="C48" s="54" t="s">
        <v>447</v>
      </c>
      <c r="D48" s="865"/>
      <c r="E48" s="865"/>
      <c r="F48" s="865"/>
      <c r="G48" s="865"/>
      <c r="H48" s="865"/>
      <c r="I48" s="865"/>
      <c r="J48" s="639"/>
      <c r="K48" s="4"/>
    </row>
    <row r="49" spans="1:11" ht="13.5" customHeight="1">
      <c r="A49" s="4"/>
      <c r="B49" s="4"/>
      <c r="C49" s="4"/>
      <c r="D49" s="862"/>
      <c r="E49" s="8"/>
      <c r="F49" s="8"/>
      <c r="G49" s="8"/>
      <c r="H49" s="1560">
        <v>41760</v>
      </c>
      <c r="I49" s="1560"/>
      <c r="J49" s="329">
        <v>15</v>
      </c>
      <c r="K49" s="4"/>
    </row>
    <row r="55" spans="1:11">
      <c r="B55" s="12"/>
    </row>
    <row r="60" spans="1:11" ht="8.25" customHeight="1"/>
    <row r="62" spans="1:11" ht="9" customHeight="1">
      <c r="J62" s="9"/>
    </row>
    <row r="63" spans="1:11" ht="8.25" customHeight="1">
      <c r="E63" s="1414"/>
      <c r="F63" s="1414"/>
      <c r="G63" s="1414"/>
      <c r="H63" s="1414"/>
      <c r="I63" s="1414"/>
      <c r="J63" s="1414"/>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C31:D31"/>
    <mergeCell ref="C47:I47"/>
    <mergeCell ref="E63:J63"/>
    <mergeCell ref="C9:D9"/>
    <mergeCell ref="C26:I26"/>
    <mergeCell ref="C27:D29"/>
    <mergeCell ref="H49:I49"/>
    <mergeCell ref="E28:I28"/>
    <mergeCell ref="E29:H29"/>
    <mergeCell ref="B1:D1"/>
    <mergeCell ref="B2:D2"/>
    <mergeCell ref="C4:I4"/>
    <mergeCell ref="C5:D7"/>
    <mergeCell ref="E6:I6"/>
    <mergeCell ref="E7:H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Z93"/>
  <sheetViews>
    <sheetView zoomScaleNormal="100" workbookViewId="0"/>
  </sheetViews>
  <sheetFormatPr defaultRowHeight="12.75"/>
  <cols>
    <col min="1" max="1" width="1" style="497" customWidth="1"/>
    <col min="2" max="2" width="2.5703125" style="497" customWidth="1"/>
    <col min="3" max="3" width="2.28515625" style="497" customWidth="1"/>
    <col min="4" max="4" width="29" style="497" customWidth="1"/>
    <col min="5" max="5" width="5.140625" style="497" customWidth="1"/>
    <col min="6" max="6" width="5.5703125" style="497" customWidth="1"/>
    <col min="7" max="7" width="4.85546875" style="497" customWidth="1"/>
    <col min="8" max="9" width="4.7109375" style="497" customWidth="1"/>
    <col min="10" max="11" width="5.140625" style="497" customWidth="1"/>
    <col min="12" max="12" width="4.7109375" style="497" customWidth="1"/>
    <col min="13" max="15" width="5.140625" style="497" customWidth="1"/>
    <col min="16" max="16" width="4.42578125" style="497" customWidth="1"/>
    <col min="17" max="17" width="4.5703125" style="497" customWidth="1"/>
    <col min="18" max="18" width="2.5703125" style="497" customWidth="1"/>
    <col min="19" max="19" width="1" style="497" customWidth="1"/>
    <col min="20" max="21" width="5.5703125" style="497" customWidth="1"/>
    <col min="22" max="22" width="6.5703125" style="497" bestFit="1" customWidth="1"/>
    <col min="23" max="32" width="5.5703125" style="497" customWidth="1"/>
    <col min="33" max="16384" width="9.140625" style="497"/>
  </cols>
  <sheetData>
    <row r="1" spans="1:19" ht="13.5" customHeight="1">
      <c r="A1" s="492"/>
      <c r="B1" s="564"/>
      <c r="C1" s="1562" t="s">
        <v>34</v>
      </c>
      <c r="D1" s="1562"/>
      <c r="E1" s="1562"/>
      <c r="F1" s="1562"/>
      <c r="G1" s="502"/>
      <c r="H1" s="502"/>
      <c r="I1" s="502"/>
      <c r="J1" s="1570" t="s">
        <v>376</v>
      </c>
      <c r="K1" s="1570"/>
      <c r="L1" s="1570"/>
      <c r="M1" s="1570"/>
      <c r="N1" s="1570"/>
      <c r="O1" s="1570"/>
      <c r="P1" s="725"/>
      <c r="Q1" s="725"/>
      <c r="R1" s="509"/>
      <c r="S1" s="492"/>
    </row>
    <row r="2" spans="1:19" ht="6" customHeight="1">
      <c r="A2" s="724"/>
      <c r="B2" s="632"/>
      <c r="C2" s="633"/>
      <c r="D2" s="633"/>
      <c r="E2" s="550"/>
      <c r="F2" s="550"/>
      <c r="G2" s="550"/>
      <c r="H2" s="550"/>
      <c r="I2" s="550"/>
      <c r="J2" s="550"/>
      <c r="K2" s="550"/>
      <c r="L2" s="550"/>
      <c r="M2" s="550"/>
      <c r="N2" s="550"/>
      <c r="O2" s="550"/>
      <c r="P2" s="550"/>
      <c r="Q2" s="550"/>
      <c r="R2" s="502"/>
      <c r="S2" s="502"/>
    </row>
    <row r="3" spans="1:19" ht="11.25" customHeight="1" thickBot="1">
      <c r="A3" s="492"/>
      <c r="B3" s="565"/>
      <c r="C3" s="561"/>
      <c r="D3" s="561"/>
      <c r="E3" s="502"/>
      <c r="F3" s="502"/>
      <c r="G3" s="502"/>
      <c r="H3" s="502"/>
      <c r="I3" s="502"/>
      <c r="J3" s="690"/>
      <c r="K3" s="690"/>
      <c r="L3" s="690"/>
      <c r="M3" s="690"/>
      <c r="N3" s="690"/>
      <c r="O3" s="690"/>
      <c r="P3" s="690"/>
      <c r="Q3" s="690" t="s">
        <v>70</v>
      </c>
      <c r="R3" s="502"/>
      <c r="S3" s="502"/>
    </row>
    <row r="4" spans="1:19" ht="13.5" customHeight="1" thickBot="1">
      <c r="A4" s="492"/>
      <c r="B4" s="565"/>
      <c r="C4" s="1563" t="s">
        <v>139</v>
      </c>
      <c r="D4" s="1564"/>
      <c r="E4" s="1564"/>
      <c r="F4" s="1564"/>
      <c r="G4" s="1564"/>
      <c r="H4" s="1564"/>
      <c r="I4" s="1564"/>
      <c r="J4" s="1564"/>
      <c r="K4" s="1564"/>
      <c r="L4" s="1564"/>
      <c r="M4" s="1564"/>
      <c r="N4" s="1564"/>
      <c r="O4" s="1564"/>
      <c r="P4" s="1564"/>
      <c r="Q4" s="1565"/>
      <c r="R4" s="502"/>
      <c r="S4" s="502"/>
    </row>
    <row r="5" spans="1:19" ht="3.75" customHeight="1">
      <c r="A5" s="492"/>
      <c r="B5" s="565"/>
      <c r="C5" s="561"/>
      <c r="D5" s="561"/>
      <c r="E5" s="502"/>
      <c r="F5" s="502"/>
      <c r="G5" s="510"/>
      <c r="H5" s="502"/>
      <c r="I5" s="502"/>
      <c r="J5" s="576"/>
      <c r="K5" s="576"/>
      <c r="L5" s="576"/>
      <c r="M5" s="576"/>
      <c r="N5" s="576"/>
      <c r="O5" s="576"/>
      <c r="P5" s="576"/>
      <c r="Q5" s="576"/>
      <c r="R5" s="502"/>
      <c r="S5" s="502"/>
    </row>
    <row r="6" spans="1:19" ht="13.5" customHeight="1">
      <c r="A6" s="492"/>
      <c r="B6" s="565"/>
      <c r="C6" s="1566" t="s">
        <v>138</v>
      </c>
      <c r="D6" s="1567"/>
      <c r="E6" s="1567"/>
      <c r="F6" s="1567"/>
      <c r="G6" s="1567"/>
      <c r="H6" s="1567"/>
      <c r="I6" s="1567"/>
      <c r="J6" s="1567"/>
      <c r="K6" s="1567"/>
      <c r="L6" s="1567"/>
      <c r="M6" s="1567"/>
      <c r="N6" s="1567"/>
      <c r="O6" s="1567"/>
      <c r="P6" s="1567"/>
      <c r="Q6" s="1568"/>
      <c r="R6" s="502"/>
      <c r="S6" s="502"/>
    </row>
    <row r="7" spans="1:19" ht="2.25" customHeight="1">
      <c r="A7" s="492"/>
      <c r="B7" s="565"/>
      <c r="C7" s="1569" t="s">
        <v>78</v>
      </c>
      <c r="D7" s="1569"/>
      <c r="E7" s="509"/>
      <c r="F7" s="509"/>
      <c r="G7" s="509"/>
      <c r="H7" s="509"/>
      <c r="I7" s="509"/>
      <c r="J7" s="509"/>
      <c r="K7" s="509"/>
      <c r="L7" s="510"/>
      <c r="M7" s="502"/>
      <c r="N7" s="502"/>
      <c r="O7" s="502"/>
      <c r="P7" s="502"/>
      <c r="Q7" s="502"/>
      <c r="R7" s="502"/>
      <c r="S7" s="502"/>
    </row>
    <row r="8" spans="1:19" ht="13.5" customHeight="1">
      <c r="A8" s="492"/>
      <c r="B8" s="565"/>
      <c r="C8" s="1569"/>
      <c r="D8" s="1569"/>
      <c r="E8" s="1571">
        <v>2013</v>
      </c>
      <c r="F8" s="1571"/>
      <c r="G8" s="1571"/>
      <c r="H8" s="1571"/>
      <c r="I8" s="1571"/>
      <c r="J8" s="1571"/>
      <c r="K8" s="1571"/>
      <c r="L8" s="1571"/>
      <c r="M8" s="1571"/>
      <c r="N8" s="1571">
        <v>2014</v>
      </c>
      <c r="O8" s="1571"/>
      <c r="P8" s="1571"/>
      <c r="Q8" s="1571"/>
      <c r="R8" s="502"/>
      <c r="S8" s="502"/>
    </row>
    <row r="9" spans="1:19" ht="12.75" customHeight="1">
      <c r="A9" s="492"/>
      <c r="B9" s="565"/>
      <c r="C9" s="507"/>
      <c r="D9" s="507"/>
      <c r="E9" s="1111" t="s">
        <v>102</v>
      </c>
      <c r="F9" s="1111" t="s">
        <v>101</v>
      </c>
      <c r="G9" s="1111" t="s">
        <v>100</v>
      </c>
      <c r="H9" s="1111" t="s">
        <v>99</v>
      </c>
      <c r="I9" s="1111" t="s">
        <v>98</v>
      </c>
      <c r="J9" s="1111" t="s">
        <v>97</v>
      </c>
      <c r="K9" s="1111" t="s">
        <v>96</v>
      </c>
      <c r="L9" s="1111" t="s">
        <v>95</v>
      </c>
      <c r="M9" s="1063" t="s">
        <v>94</v>
      </c>
      <c r="N9" s="551" t="s">
        <v>93</v>
      </c>
      <c r="O9" s="1112" t="s">
        <v>104</v>
      </c>
      <c r="P9" s="1112" t="s">
        <v>103</v>
      </c>
      <c r="Q9" s="1111" t="s">
        <v>102</v>
      </c>
      <c r="R9" s="634"/>
      <c r="S9" s="502"/>
    </row>
    <row r="10" spans="1:19" s="581" customFormat="1" ht="16.5" customHeight="1">
      <c r="A10" s="577"/>
      <c r="B10" s="578"/>
      <c r="C10" s="1505" t="s">
        <v>107</v>
      </c>
      <c r="D10" s="1505"/>
      <c r="E10" s="579">
        <v>9</v>
      </c>
      <c r="F10" s="579">
        <v>11</v>
      </c>
      <c r="G10" s="579">
        <v>9</v>
      </c>
      <c r="H10" s="579">
        <v>15</v>
      </c>
      <c r="I10" s="579">
        <v>13</v>
      </c>
      <c r="J10" s="579">
        <v>8</v>
      </c>
      <c r="K10" s="579">
        <v>5</v>
      </c>
      <c r="L10" s="579">
        <v>4</v>
      </c>
      <c r="M10" s="579">
        <v>5</v>
      </c>
      <c r="N10" s="579">
        <v>4</v>
      </c>
      <c r="O10" s="1057" t="s">
        <v>635</v>
      </c>
      <c r="P10" s="579">
        <v>7</v>
      </c>
      <c r="Q10" s="579">
        <v>18</v>
      </c>
      <c r="R10" s="634"/>
      <c r="S10" s="580"/>
    </row>
    <row r="11" spans="1:19" s="585" customFormat="1" ht="11.25" customHeight="1">
      <c r="A11" s="582"/>
      <c r="B11" s="583"/>
      <c r="C11" s="840"/>
      <c r="D11" s="688" t="s">
        <v>277</v>
      </c>
      <c r="E11" s="1057">
        <v>1</v>
      </c>
      <c r="F11" s="1057">
        <v>4</v>
      </c>
      <c r="G11" s="1057">
        <v>3</v>
      </c>
      <c r="H11" s="1057">
        <v>5</v>
      </c>
      <c r="I11" s="1057">
        <v>4</v>
      </c>
      <c r="J11" s="1057">
        <v>2</v>
      </c>
      <c r="K11" s="1057" t="s">
        <v>9</v>
      </c>
      <c r="L11" s="1057" t="s">
        <v>9</v>
      </c>
      <c r="M11" s="1057">
        <v>1</v>
      </c>
      <c r="N11" s="1057">
        <v>1</v>
      </c>
      <c r="O11" s="1057">
        <v>2</v>
      </c>
      <c r="P11" s="1057">
        <v>1</v>
      </c>
      <c r="Q11" s="1057">
        <v>6</v>
      </c>
      <c r="R11" s="634"/>
      <c r="S11" s="561"/>
    </row>
    <row r="12" spans="1:19" s="585" customFormat="1" ht="11.25" customHeight="1">
      <c r="A12" s="582"/>
      <c r="B12" s="583"/>
      <c r="C12" s="840"/>
      <c r="D12" s="688" t="s">
        <v>278</v>
      </c>
      <c r="E12" s="1057">
        <v>1</v>
      </c>
      <c r="F12" s="1057">
        <v>2</v>
      </c>
      <c r="G12" s="1057">
        <v>1</v>
      </c>
      <c r="H12" s="1057">
        <v>4</v>
      </c>
      <c r="I12" s="1057">
        <v>4</v>
      </c>
      <c r="J12" s="1057">
        <v>2</v>
      </c>
      <c r="K12" s="1057">
        <v>1</v>
      </c>
      <c r="L12" s="1057">
        <v>1</v>
      </c>
      <c r="M12" s="1057" t="s">
        <v>9</v>
      </c>
      <c r="N12" s="1057">
        <v>1</v>
      </c>
      <c r="O12" s="1057">
        <v>1</v>
      </c>
      <c r="P12" s="1057">
        <v>2</v>
      </c>
      <c r="Q12" s="1057">
        <v>2</v>
      </c>
      <c r="R12" s="634"/>
      <c r="S12" s="561"/>
    </row>
    <row r="13" spans="1:19" s="585" customFormat="1" ht="11.25" customHeight="1">
      <c r="A13" s="582"/>
      <c r="B13" s="583"/>
      <c r="C13" s="840"/>
      <c r="D13" s="688" t="s">
        <v>279</v>
      </c>
      <c r="E13" s="1057">
        <v>7</v>
      </c>
      <c r="F13" s="1057">
        <v>5</v>
      </c>
      <c r="G13" s="1057">
        <v>5</v>
      </c>
      <c r="H13" s="1057">
        <v>5</v>
      </c>
      <c r="I13" s="1057">
        <v>5</v>
      </c>
      <c r="J13" s="1057">
        <v>4</v>
      </c>
      <c r="K13" s="1057">
        <v>4</v>
      </c>
      <c r="L13" s="1057">
        <v>3</v>
      </c>
      <c r="M13" s="1057">
        <v>4</v>
      </c>
      <c r="N13" s="1057">
        <v>2</v>
      </c>
      <c r="O13" s="1057">
        <v>5</v>
      </c>
      <c r="P13" s="1057">
        <v>4</v>
      </c>
      <c r="Q13" s="1057">
        <v>9</v>
      </c>
      <c r="R13" s="634"/>
      <c r="S13" s="561"/>
    </row>
    <row r="14" spans="1:19" s="585" customFormat="1" ht="11.25" customHeight="1">
      <c r="A14" s="582"/>
      <c r="B14" s="583"/>
      <c r="C14" s="840"/>
      <c r="D14" s="688" t="s">
        <v>280</v>
      </c>
      <c r="E14" s="1057" t="s">
        <v>9</v>
      </c>
      <c r="F14" s="1057" t="s">
        <v>9</v>
      </c>
      <c r="G14" s="1057" t="s">
        <v>9</v>
      </c>
      <c r="H14" s="1057">
        <v>1</v>
      </c>
      <c r="I14" s="1057"/>
      <c r="J14" s="1057" t="s">
        <v>9</v>
      </c>
      <c r="K14" s="1057">
        <v>1</v>
      </c>
      <c r="L14" s="1057" t="s">
        <v>9</v>
      </c>
      <c r="M14" s="1057" t="s">
        <v>9</v>
      </c>
      <c r="N14" s="1057" t="s">
        <v>9</v>
      </c>
      <c r="O14" s="1057" t="s">
        <v>9</v>
      </c>
      <c r="P14" s="1057" t="s">
        <v>9</v>
      </c>
      <c r="Q14" s="1057">
        <v>1</v>
      </c>
      <c r="R14" s="584"/>
      <c r="S14" s="561"/>
    </row>
    <row r="15" spans="1:19" s="585" customFormat="1" ht="11.25" customHeight="1">
      <c r="A15" s="582"/>
      <c r="B15" s="583"/>
      <c r="C15" s="840"/>
      <c r="D15" s="688" t="s">
        <v>281</v>
      </c>
      <c r="E15" s="1057" t="s">
        <v>9</v>
      </c>
      <c r="F15" s="1057" t="s">
        <v>9</v>
      </c>
      <c r="G15" s="1057" t="s">
        <v>9</v>
      </c>
      <c r="H15" s="1057" t="s">
        <v>9</v>
      </c>
      <c r="I15" s="1057" t="s">
        <v>9</v>
      </c>
      <c r="J15" s="1057" t="s">
        <v>9</v>
      </c>
      <c r="K15" s="1057" t="s">
        <v>9</v>
      </c>
      <c r="L15" s="1057" t="s">
        <v>9</v>
      </c>
      <c r="M15" s="1057" t="s">
        <v>9</v>
      </c>
      <c r="N15" s="1057" t="s">
        <v>9</v>
      </c>
      <c r="O15" s="1057" t="s">
        <v>9</v>
      </c>
      <c r="P15" s="1057" t="s">
        <v>9</v>
      </c>
      <c r="Q15" s="1057" t="s">
        <v>9</v>
      </c>
      <c r="R15" s="584"/>
      <c r="S15" s="561"/>
    </row>
    <row r="16" spans="1:19" s="585" customFormat="1" ht="11.25" customHeight="1">
      <c r="A16" s="582"/>
      <c r="B16" s="583"/>
      <c r="C16" s="840"/>
      <c r="D16" s="688" t="s">
        <v>282</v>
      </c>
      <c r="E16" s="1057" t="s">
        <v>9</v>
      </c>
      <c r="F16" s="1057" t="s">
        <v>9</v>
      </c>
      <c r="G16" s="1057" t="s">
        <v>9</v>
      </c>
      <c r="H16" s="1057" t="s">
        <v>9</v>
      </c>
      <c r="I16" s="1057" t="s">
        <v>9</v>
      </c>
      <c r="J16" s="1057" t="s">
        <v>9</v>
      </c>
      <c r="K16" s="1057" t="s">
        <v>9</v>
      </c>
      <c r="L16" s="1057" t="s">
        <v>9</v>
      </c>
      <c r="M16" s="1057" t="s">
        <v>9</v>
      </c>
      <c r="N16" s="1057" t="s">
        <v>9</v>
      </c>
      <c r="O16" s="1057" t="s">
        <v>9</v>
      </c>
      <c r="P16" s="1057" t="s">
        <v>9</v>
      </c>
      <c r="Q16" s="1057" t="s">
        <v>9</v>
      </c>
      <c r="R16" s="584"/>
      <c r="S16" s="561"/>
    </row>
    <row r="17" spans="1:22" s="585" customFormat="1" ht="11.25" customHeight="1">
      <c r="A17" s="582"/>
      <c r="B17" s="583"/>
      <c r="C17" s="840"/>
      <c r="D17" s="586" t="s">
        <v>283</v>
      </c>
      <c r="E17" s="1057">
        <v>9</v>
      </c>
      <c r="F17" s="1057" t="s">
        <v>9</v>
      </c>
      <c r="G17" s="1057" t="s">
        <v>9</v>
      </c>
      <c r="H17" s="1057" t="s">
        <v>9</v>
      </c>
      <c r="I17" s="1057" t="s">
        <v>9</v>
      </c>
      <c r="J17" s="1057" t="s">
        <v>9</v>
      </c>
      <c r="K17" s="1057" t="s">
        <v>9</v>
      </c>
      <c r="L17" s="1057" t="s">
        <v>9</v>
      </c>
      <c r="M17" s="1057" t="s">
        <v>9</v>
      </c>
      <c r="N17" s="1057" t="s">
        <v>9</v>
      </c>
      <c r="O17" s="1057" t="s">
        <v>633</v>
      </c>
      <c r="P17" s="1057" t="s">
        <v>9</v>
      </c>
      <c r="Q17" s="1057" t="s">
        <v>9</v>
      </c>
      <c r="R17" s="538"/>
      <c r="S17" s="561"/>
    </row>
    <row r="18" spans="1:22" s="581" customFormat="1" ht="12.75" customHeight="1">
      <c r="A18" s="587"/>
      <c r="B18" s="588"/>
      <c r="C18" s="838" t="s">
        <v>350</v>
      </c>
      <c r="D18" s="589"/>
      <c r="E18" s="579">
        <v>7</v>
      </c>
      <c r="F18" s="579">
        <v>9</v>
      </c>
      <c r="G18" s="579">
        <v>2</v>
      </c>
      <c r="H18" s="579">
        <v>8</v>
      </c>
      <c r="I18" s="579">
        <v>4</v>
      </c>
      <c r="J18" s="579">
        <v>3</v>
      </c>
      <c r="K18" s="579">
        <v>5</v>
      </c>
      <c r="L18" s="579">
        <v>2</v>
      </c>
      <c r="M18" s="579">
        <v>2</v>
      </c>
      <c r="N18" s="579" t="s">
        <v>9</v>
      </c>
      <c r="O18" s="579">
        <v>7</v>
      </c>
      <c r="P18" s="579">
        <v>4</v>
      </c>
      <c r="Q18" s="579">
        <v>9</v>
      </c>
      <c r="R18" s="634"/>
      <c r="S18" s="580"/>
      <c r="T18" s="585"/>
    </row>
    <row r="19" spans="1:22" s="593" customFormat="1" ht="12.75" customHeight="1">
      <c r="A19" s="590"/>
      <c r="B19" s="591"/>
      <c r="C19" s="838" t="s">
        <v>351</v>
      </c>
      <c r="D19" s="838"/>
      <c r="E19" s="592">
        <v>814</v>
      </c>
      <c r="F19" s="592">
        <v>8565</v>
      </c>
      <c r="G19" s="592">
        <v>31876</v>
      </c>
      <c r="H19" s="592">
        <v>9184</v>
      </c>
      <c r="I19" s="592">
        <v>2199</v>
      </c>
      <c r="J19" s="592">
        <f>7010+212+128</f>
        <v>7350</v>
      </c>
      <c r="K19" s="592">
        <v>603</v>
      </c>
      <c r="L19" s="592">
        <v>250</v>
      </c>
      <c r="M19" s="592">
        <f>129+692</f>
        <v>821</v>
      </c>
      <c r="N19" s="592" t="s">
        <v>9</v>
      </c>
      <c r="O19" s="592">
        <v>10834</v>
      </c>
      <c r="P19" s="592">
        <v>575</v>
      </c>
      <c r="Q19" s="592">
        <v>4712</v>
      </c>
      <c r="R19" s="634"/>
      <c r="S19" s="570"/>
      <c r="T19" s="585"/>
      <c r="U19" s="1072"/>
    </row>
    <row r="20" spans="1:22" ht="11.25" customHeight="1">
      <c r="A20" s="492"/>
      <c r="B20" s="565"/>
      <c r="C20" s="1561" t="s">
        <v>137</v>
      </c>
      <c r="D20" s="1561"/>
      <c r="E20" s="594" t="s">
        <v>9</v>
      </c>
      <c r="F20" s="594" t="s">
        <v>9</v>
      </c>
      <c r="G20" s="594" t="s">
        <v>9</v>
      </c>
      <c r="H20" s="926" t="s">
        <v>9</v>
      </c>
      <c r="I20" s="926" t="s">
        <v>9</v>
      </c>
      <c r="J20" s="926" t="s">
        <v>9</v>
      </c>
      <c r="K20" s="926" t="s">
        <v>9</v>
      </c>
      <c r="L20" s="926" t="s">
        <v>9</v>
      </c>
      <c r="M20" s="926" t="s">
        <v>9</v>
      </c>
      <c r="N20" s="926" t="s">
        <v>9</v>
      </c>
      <c r="O20" s="926" t="s">
        <v>9</v>
      </c>
      <c r="P20" s="926" t="s">
        <v>9</v>
      </c>
      <c r="Q20" s="926" t="s">
        <v>9</v>
      </c>
      <c r="R20" s="634"/>
      <c r="S20" s="502"/>
      <c r="T20" s="585"/>
    </row>
    <row r="21" spans="1:22" ht="11.25" customHeight="1">
      <c r="A21" s="492"/>
      <c r="B21" s="565"/>
      <c r="C21" s="1561" t="s">
        <v>136</v>
      </c>
      <c r="D21" s="1561"/>
      <c r="E21" s="594" t="s">
        <v>9</v>
      </c>
      <c r="F21" s="594" t="s">
        <v>9</v>
      </c>
      <c r="G21" s="594" t="s">
        <v>9</v>
      </c>
      <c r="H21" s="926" t="s">
        <v>9</v>
      </c>
      <c r="I21" s="926" t="s">
        <v>9</v>
      </c>
      <c r="J21" s="926" t="s">
        <v>9</v>
      </c>
      <c r="K21" s="926" t="s">
        <v>9</v>
      </c>
      <c r="L21" s="926" t="s">
        <v>9</v>
      </c>
      <c r="M21" s="926" t="s">
        <v>9</v>
      </c>
      <c r="N21" s="926" t="s">
        <v>9</v>
      </c>
      <c r="O21" s="926" t="s">
        <v>9</v>
      </c>
      <c r="P21" s="926" t="s">
        <v>9</v>
      </c>
      <c r="Q21" s="926" t="s">
        <v>9</v>
      </c>
      <c r="R21" s="634"/>
      <c r="S21" s="502"/>
      <c r="V21" s="558"/>
    </row>
    <row r="22" spans="1:22" ht="11.25" customHeight="1">
      <c r="A22" s="492"/>
      <c r="B22" s="565"/>
      <c r="C22" s="1561" t="s">
        <v>135</v>
      </c>
      <c r="D22" s="1561"/>
      <c r="E22" s="594">
        <v>289</v>
      </c>
      <c r="F22" s="594">
        <v>5569</v>
      </c>
      <c r="G22" s="594">
        <v>31835</v>
      </c>
      <c r="H22" s="594">
        <v>3418</v>
      </c>
      <c r="I22" s="594">
        <v>956</v>
      </c>
      <c r="J22" s="594">
        <v>7350</v>
      </c>
      <c r="K22" s="594">
        <v>217</v>
      </c>
      <c r="L22" s="594">
        <v>250</v>
      </c>
      <c r="M22" s="594">
        <v>821</v>
      </c>
      <c r="N22" s="926" t="s">
        <v>9</v>
      </c>
      <c r="O22" s="926">
        <v>497</v>
      </c>
      <c r="P22" s="926" t="s">
        <v>491</v>
      </c>
      <c r="Q22" s="926">
        <v>3375</v>
      </c>
      <c r="R22" s="634"/>
      <c r="S22" s="502"/>
      <c r="T22" s="558"/>
      <c r="U22" s="558"/>
    </row>
    <row r="23" spans="1:22" ht="11.25" customHeight="1">
      <c r="A23" s="492"/>
      <c r="B23" s="565"/>
      <c r="C23" s="1561" t="s">
        <v>134</v>
      </c>
      <c r="D23" s="1561"/>
      <c r="E23" s="594" t="s">
        <v>9</v>
      </c>
      <c r="F23" s="594" t="s">
        <v>9</v>
      </c>
      <c r="G23" s="594" t="s">
        <v>9</v>
      </c>
      <c r="H23" s="594">
        <v>1929</v>
      </c>
      <c r="I23" s="594" t="s">
        <v>9</v>
      </c>
      <c r="J23" s="594" t="s">
        <v>9</v>
      </c>
      <c r="K23" s="594" t="s">
        <v>9</v>
      </c>
      <c r="L23" s="594" t="s">
        <v>9</v>
      </c>
      <c r="M23" s="594" t="s">
        <v>9</v>
      </c>
      <c r="N23" s="926" t="s">
        <v>9</v>
      </c>
      <c r="O23" s="926" t="s">
        <v>9</v>
      </c>
      <c r="P23" s="926" t="s">
        <v>9</v>
      </c>
      <c r="Q23" s="926" t="s">
        <v>9</v>
      </c>
      <c r="R23" s="634"/>
      <c r="S23" s="502"/>
    </row>
    <row r="24" spans="1:22" ht="11.25" customHeight="1">
      <c r="A24" s="492"/>
      <c r="B24" s="565"/>
      <c r="C24" s="1561" t="s">
        <v>133</v>
      </c>
      <c r="D24" s="1561"/>
      <c r="E24" s="594" t="s">
        <v>9</v>
      </c>
      <c r="F24" s="594" t="s">
        <v>9</v>
      </c>
      <c r="G24" s="594" t="s">
        <v>9</v>
      </c>
      <c r="H24" s="926" t="s">
        <v>9</v>
      </c>
      <c r="I24" s="926" t="s">
        <v>9</v>
      </c>
      <c r="J24" s="926" t="s">
        <v>9</v>
      </c>
      <c r="K24" s="926">
        <v>366</v>
      </c>
      <c r="L24" s="594" t="s">
        <v>9</v>
      </c>
      <c r="M24" s="594" t="s">
        <v>9</v>
      </c>
      <c r="N24" s="926" t="s">
        <v>9</v>
      </c>
      <c r="O24" s="926" t="s">
        <v>9</v>
      </c>
      <c r="P24" s="926" t="s">
        <v>9</v>
      </c>
      <c r="Q24" s="926" t="s">
        <v>9</v>
      </c>
      <c r="R24" s="634"/>
      <c r="S24" s="502"/>
    </row>
    <row r="25" spans="1:22" ht="11.25" customHeight="1">
      <c r="A25" s="492"/>
      <c r="B25" s="565"/>
      <c r="C25" s="1561" t="s">
        <v>132</v>
      </c>
      <c r="D25" s="1561"/>
      <c r="E25" s="594" t="s">
        <v>9</v>
      </c>
      <c r="F25" s="594" t="s">
        <v>9</v>
      </c>
      <c r="G25" s="594" t="s">
        <v>9</v>
      </c>
      <c r="H25" s="926" t="s">
        <v>9</v>
      </c>
      <c r="I25" s="926" t="s">
        <v>9</v>
      </c>
      <c r="J25" s="926" t="s">
        <v>9</v>
      </c>
      <c r="K25" s="926" t="s">
        <v>9</v>
      </c>
      <c r="L25" s="594" t="s">
        <v>9</v>
      </c>
      <c r="M25" s="594" t="s">
        <v>9</v>
      </c>
      <c r="N25" s="926" t="s">
        <v>9</v>
      </c>
      <c r="O25" s="926" t="s">
        <v>9</v>
      </c>
      <c r="P25" s="926" t="s">
        <v>9</v>
      </c>
      <c r="Q25" s="926" t="s">
        <v>9</v>
      </c>
      <c r="R25" s="634"/>
      <c r="S25" s="502"/>
    </row>
    <row r="26" spans="1:22" ht="11.25" customHeight="1">
      <c r="A26" s="492"/>
      <c r="B26" s="565"/>
      <c r="C26" s="1561" t="s">
        <v>131</v>
      </c>
      <c r="D26" s="1561"/>
      <c r="E26" s="594" t="s">
        <v>9</v>
      </c>
      <c r="F26" s="594">
        <v>2590</v>
      </c>
      <c r="G26" s="594" t="s">
        <v>9</v>
      </c>
      <c r="H26" s="926" t="s">
        <v>9</v>
      </c>
      <c r="I26" s="926">
        <v>1243</v>
      </c>
      <c r="J26" s="926" t="s">
        <v>9</v>
      </c>
      <c r="K26" s="926" t="s">
        <v>9</v>
      </c>
      <c r="L26" s="594" t="s">
        <v>9</v>
      </c>
      <c r="M26" s="594" t="s">
        <v>9</v>
      </c>
      <c r="N26" s="926" t="s">
        <v>9</v>
      </c>
      <c r="O26" s="926">
        <v>10060</v>
      </c>
      <c r="P26" s="926" t="s">
        <v>491</v>
      </c>
      <c r="Q26" s="926">
        <v>1274</v>
      </c>
      <c r="R26" s="634"/>
      <c r="S26" s="502"/>
      <c r="U26" s="558"/>
      <c r="V26" s="558"/>
    </row>
    <row r="27" spans="1:22" ht="11.25" customHeight="1">
      <c r="A27" s="492"/>
      <c r="B27" s="565"/>
      <c r="C27" s="1561" t="s">
        <v>130</v>
      </c>
      <c r="D27" s="1561"/>
      <c r="E27" s="594">
        <v>503</v>
      </c>
      <c r="F27" s="594">
        <v>406</v>
      </c>
      <c r="G27" s="594">
        <v>41</v>
      </c>
      <c r="H27" s="926" t="s">
        <v>9</v>
      </c>
      <c r="I27" s="926" t="s">
        <v>9</v>
      </c>
      <c r="J27" s="926" t="s">
        <v>9</v>
      </c>
      <c r="K27" s="926" t="s">
        <v>9</v>
      </c>
      <c r="L27" s="594" t="s">
        <v>9</v>
      </c>
      <c r="M27" s="594" t="s">
        <v>9</v>
      </c>
      <c r="N27" s="926" t="s">
        <v>9</v>
      </c>
      <c r="O27" s="926">
        <v>164</v>
      </c>
      <c r="P27" s="926" t="s">
        <v>9</v>
      </c>
      <c r="Q27" s="926">
        <v>36</v>
      </c>
      <c r="R27" s="595"/>
      <c r="S27" s="502"/>
    </row>
    <row r="28" spans="1:22" ht="11.25" customHeight="1">
      <c r="A28" s="492"/>
      <c r="B28" s="565"/>
      <c r="C28" s="1561" t="s">
        <v>129</v>
      </c>
      <c r="D28" s="1561"/>
      <c r="E28" s="594" t="s">
        <v>9</v>
      </c>
      <c r="F28" s="594" t="s">
        <v>9</v>
      </c>
      <c r="G28" s="594" t="s">
        <v>9</v>
      </c>
      <c r="H28" s="926" t="s">
        <v>9</v>
      </c>
      <c r="I28" s="926" t="s">
        <v>9</v>
      </c>
      <c r="J28" s="926" t="s">
        <v>9</v>
      </c>
      <c r="K28" s="926" t="s">
        <v>9</v>
      </c>
      <c r="L28" s="594" t="s">
        <v>9</v>
      </c>
      <c r="M28" s="594" t="s">
        <v>9</v>
      </c>
      <c r="N28" s="926" t="s">
        <v>9</v>
      </c>
      <c r="O28" s="926" t="s">
        <v>9</v>
      </c>
      <c r="P28" s="926" t="s">
        <v>9</v>
      </c>
      <c r="Q28" s="926" t="s">
        <v>9</v>
      </c>
      <c r="R28" s="595"/>
      <c r="S28" s="502"/>
      <c r="U28" s="558"/>
    </row>
    <row r="29" spans="1:22" ht="11.25" customHeight="1">
      <c r="A29" s="492"/>
      <c r="B29" s="565"/>
      <c r="C29" s="1561" t="s">
        <v>128</v>
      </c>
      <c r="D29" s="1561"/>
      <c r="E29" s="594" t="s">
        <v>9</v>
      </c>
      <c r="F29" s="594" t="s">
        <v>9</v>
      </c>
      <c r="G29" s="594" t="s">
        <v>9</v>
      </c>
      <c r="H29" s="926" t="s">
        <v>9</v>
      </c>
      <c r="I29" s="926" t="s">
        <v>9</v>
      </c>
      <c r="J29" s="926" t="s">
        <v>9</v>
      </c>
      <c r="K29" s="926" t="s">
        <v>9</v>
      </c>
      <c r="L29" s="594" t="s">
        <v>9</v>
      </c>
      <c r="M29" s="594" t="s">
        <v>9</v>
      </c>
      <c r="N29" s="926" t="s">
        <v>9</v>
      </c>
      <c r="O29" s="926" t="s">
        <v>9</v>
      </c>
      <c r="P29" s="926" t="s">
        <v>9</v>
      </c>
      <c r="Q29" s="926" t="s">
        <v>9</v>
      </c>
      <c r="R29" s="595"/>
      <c r="S29" s="502"/>
      <c r="T29" s="558"/>
    </row>
    <row r="30" spans="1:22" ht="11.25" customHeight="1">
      <c r="A30" s="492"/>
      <c r="B30" s="565"/>
      <c r="C30" s="1561" t="s">
        <v>127</v>
      </c>
      <c r="D30" s="1561"/>
      <c r="E30" s="594" t="s">
        <v>9</v>
      </c>
      <c r="F30" s="594" t="s">
        <v>9</v>
      </c>
      <c r="G30" s="594" t="s">
        <v>9</v>
      </c>
      <c r="H30" s="926" t="s">
        <v>9</v>
      </c>
      <c r="I30" s="926" t="s">
        <v>9</v>
      </c>
      <c r="J30" s="926" t="s">
        <v>9</v>
      </c>
      <c r="K30" s="926" t="s">
        <v>9</v>
      </c>
      <c r="L30" s="594" t="s">
        <v>9</v>
      </c>
      <c r="M30" s="594" t="s">
        <v>9</v>
      </c>
      <c r="N30" s="926" t="s">
        <v>9</v>
      </c>
      <c r="O30" s="926" t="s">
        <v>9</v>
      </c>
      <c r="P30" s="926" t="s">
        <v>9</v>
      </c>
      <c r="Q30" s="926" t="s">
        <v>9</v>
      </c>
      <c r="R30" s="595"/>
      <c r="S30" s="502"/>
    </row>
    <row r="31" spans="1:22" ht="11.25" customHeight="1">
      <c r="A31" s="492"/>
      <c r="B31" s="565"/>
      <c r="C31" s="1561" t="s">
        <v>126</v>
      </c>
      <c r="D31" s="1561"/>
      <c r="E31" s="594" t="s">
        <v>9</v>
      </c>
      <c r="F31" s="594" t="s">
        <v>9</v>
      </c>
      <c r="G31" s="594" t="s">
        <v>9</v>
      </c>
      <c r="H31" s="926" t="s">
        <v>9</v>
      </c>
      <c r="I31" s="926" t="s">
        <v>9</v>
      </c>
      <c r="J31" s="926" t="s">
        <v>9</v>
      </c>
      <c r="K31" s="926" t="s">
        <v>9</v>
      </c>
      <c r="L31" s="594" t="s">
        <v>9</v>
      </c>
      <c r="M31" s="594" t="s">
        <v>9</v>
      </c>
      <c r="N31" s="926" t="s">
        <v>9</v>
      </c>
      <c r="O31" s="926" t="s">
        <v>9</v>
      </c>
      <c r="P31" s="926" t="s">
        <v>9</v>
      </c>
      <c r="Q31" s="926" t="s">
        <v>9</v>
      </c>
      <c r="R31" s="595"/>
      <c r="S31" s="502"/>
    </row>
    <row r="32" spans="1:22" ht="11.25" customHeight="1">
      <c r="A32" s="492"/>
      <c r="B32" s="565"/>
      <c r="C32" s="1561" t="s">
        <v>125</v>
      </c>
      <c r="D32" s="1561"/>
      <c r="E32" s="594" t="s">
        <v>9</v>
      </c>
      <c r="F32" s="594" t="s">
        <v>9</v>
      </c>
      <c r="G32" s="594" t="s">
        <v>9</v>
      </c>
      <c r="H32" s="926" t="s">
        <v>9</v>
      </c>
      <c r="I32" s="926" t="s">
        <v>9</v>
      </c>
      <c r="J32" s="926" t="s">
        <v>9</v>
      </c>
      <c r="K32" s="926" t="s">
        <v>9</v>
      </c>
      <c r="L32" s="594" t="s">
        <v>9</v>
      </c>
      <c r="M32" s="594" t="s">
        <v>9</v>
      </c>
      <c r="N32" s="926" t="s">
        <v>9</v>
      </c>
      <c r="O32" s="926" t="s">
        <v>9</v>
      </c>
      <c r="P32" s="926" t="s">
        <v>9</v>
      </c>
      <c r="Q32" s="926" t="s">
        <v>9</v>
      </c>
      <c r="R32" s="595"/>
      <c r="S32" s="502"/>
    </row>
    <row r="33" spans="1:20" ht="11.25" customHeight="1">
      <c r="A33" s="492"/>
      <c r="B33" s="565"/>
      <c r="C33" s="1561" t="s">
        <v>124</v>
      </c>
      <c r="D33" s="1561"/>
      <c r="E33" s="594" t="s">
        <v>9</v>
      </c>
      <c r="F33" s="594" t="s">
        <v>9</v>
      </c>
      <c r="G33" s="594" t="s">
        <v>9</v>
      </c>
      <c r="H33" s="926" t="s">
        <v>9</v>
      </c>
      <c r="I33" s="926" t="s">
        <v>9</v>
      </c>
      <c r="J33" s="926" t="s">
        <v>9</v>
      </c>
      <c r="K33" s="926" t="s">
        <v>9</v>
      </c>
      <c r="L33" s="594" t="s">
        <v>9</v>
      </c>
      <c r="M33" s="594" t="s">
        <v>9</v>
      </c>
      <c r="N33" s="926" t="s">
        <v>9</v>
      </c>
      <c r="O33" s="926" t="s">
        <v>9</v>
      </c>
      <c r="P33" s="926" t="s">
        <v>9</v>
      </c>
      <c r="Q33" s="926" t="s">
        <v>9</v>
      </c>
      <c r="R33" s="595"/>
      <c r="S33" s="502"/>
    </row>
    <row r="34" spans="1:20" ht="11.25" customHeight="1">
      <c r="A34" s="492">
        <v>4661</v>
      </c>
      <c r="B34" s="565"/>
      <c r="C34" s="1572" t="s">
        <v>123</v>
      </c>
      <c r="D34" s="1572"/>
      <c r="E34" s="594" t="s">
        <v>9</v>
      </c>
      <c r="F34" s="594" t="s">
        <v>9</v>
      </c>
      <c r="G34" s="594" t="s">
        <v>9</v>
      </c>
      <c r="H34" s="926" t="s">
        <v>9</v>
      </c>
      <c r="I34" s="926" t="s">
        <v>9</v>
      </c>
      <c r="J34" s="926" t="s">
        <v>9</v>
      </c>
      <c r="K34" s="926">
        <v>20</v>
      </c>
      <c r="L34" s="594" t="s">
        <v>9</v>
      </c>
      <c r="M34" s="594" t="s">
        <v>9</v>
      </c>
      <c r="N34" s="926" t="s">
        <v>9</v>
      </c>
      <c r="O34" s="926">
        <v>28</v>
      </c>
      <c r="P34" s="926" t="s">
        <v>491</v>
      </c>
      <c r="Q34" s="926">
        <v>27</v>
      </c>
      <c r="R34" s="595"/>
      <c r="S34" s="502"/>
    </row>
    <row r="35" spans="1:20" ht="11.25" customHeight="1">
      <c r="A35" s="492"/>
      <c r="B35" s="565"/>
      <c r="C35" s="1561" t="s">
        <v>122</v>
      </c>
      <c r="D35" s="1561"/>
      <c r="E35" s="594" t="s">
        <v>9</v>
      </c>
      <c r="F35" s="594" t="s">
        <v>9</v>
      </c>
      <c r="G35" s="594" t="s">
        <v>9</v>
      </c>
      <c r="H35" s="926" t="s">
        <v>9</v>
      </c>
      <c r="I35" s="926" t="s">
        <v>9</v>
      </c>
      <c r="J35" s="926" t="s">
        <v>9</v>
      </c>
      <c r="K35" s="926" t="s">
        <v>9</v>
      </c>
      <c r="L35" s="594" t="s">
        <v>9</v>
      </c>
      <c r="M35" s="594" t="s">
        <v>9</v>
      </c>
      <c r="N35" s="926" t="s">
        <v>9</v>
      </c>
      <c r="O35" s="926">
        <v>73</v>
      </c>
      <c r="P35" s="926" t="s">
        <v>9</v>
      </c>
      <c r="Q35" s="926" t="s">
        <v>9</v>
      </c>
      <c r="R35" s="595"/>
      <c r="S35" s="502"/>
    </row>
    <row r="36" spans="1:20" ht="11.25" customHeight="1">
      <c r="A36" s="492"/>
      <c r="B36" s="565"/>
      <c r="C36" s="1561" t="s">
        <v>121</v>
      </c>
      <c r="D36" s="1561"/>
      <c r="E36" s="594" t="s">
        <v>9</v>
      </c>
      <c r="F36" s="594" t="s">
        <v>9</v>
      </c>
      <c r="G36" s="594" t="s">
        <v>9</v>
      </c>
      <c r="H36" s="926" t="s">
        <v>9</v>
      </c>
      <c r="I36" s="926" t="s">
        <v>9</v>
      </c>
      <c r="J36" s="926" t="s">
        <v>9</v>
      </c>
      <c r="K36" s="926" t="s">
        <v>9</v>
      </c>
      <c r="L36" s="594" t="s">
        <v>9</v>
      </c>
      <c r="M36" s="594" t="s">
        <v>9</v>
      </c>
      <c r="N36" s="926" t="s">
        <v>9</v>
      </c>
      <c r="O36" s="926" t="s">
        <v>9</v>
      </c>
      <c r="P36" s="926" t="s">
        <v>9</v>
      </c>
      <c r="Q36" s="926" t="s">
        <v>9</v>
      </c>
      <c r="R36" s="595"/>
      <c r="S36" s="502"/>
    </row>
    <row r="37" spans="1:20" ht="11.25" customHeight="1">
      <c r="A37" s="492"/>
      <c r="B37" s="565"/>
      <c r="C37" s="1561" t="s">
        <v>333</v>
      </c>
      <c r="D37" s="1561"/>
      <c r="E37" s="594" t="s">
        <v>9</v>
      </c>
      <c r="F37" s="594" t="s">
        <v>9</v>
      </c>
      <c r="G37" s="594" t="s">
        <v>9</v>
      </c>
      <c r="H37" s="926" t="s">
        <v>9</v>
      </c>
      <c r="I37" s="926" t="s">
        <v>9</v>
      </c>
      <c r="J37" s="926" t="s">
        <v>9</v>
      </c>
      <c r="K37" s="926" t="s">
        <v>9</v>
      </c>
      <c r="L37" s="594" t="s">
        <v>9</v>
      </c>
      <c r="M37" s="594" t="s">
        <v>9</v>
      </c>
      <c r="N37" s="926" t="s">
        <v>9</v>
      </c>
      <c r="O37" s="926">
        <v>12</v>
      </c>
      <c r="P37" s="926" t="s">
        <v>9</v>
      </c>
      <c r="Q37" s="926" t="s">
        <v>9</v>
      </c>
      <c r="R37" s="634"/>
      <c r="S37" s="502"/>
    </row>
    <row r="38" spans="1:20" ht="11.25" customHeight="1">
      <c r="A38" s="492"/>
      <c r="B38" s="565"/>
      <c r="C38" s="1561" t="s">
        <v>120</v>
      </c>
      <c r="D38" s="1561"/>
      <c r="E38" s="594">
        <v>22</v>
      </c>
      <c r="F38" s="594" t="s">
        <v>9</v>
      </c>
      <c r="G38" s="594" t="s">
        <v>9</v>
      </c>
      <c r="H38" s="926" t="s">
        <v>9</v>
      </c>
      <c r="I38" s="926" t="s">
        <v>9</v>
      </c>
      <c r="J38" s="926" t="s">
        <v>9</v>
      </c>
      <c r="K38" s="926" t="s">
        <v>9</v>
      </c>
      <c r="L38" s="594" t="s">
        <v>9</v>
      </c>
      <c r="M38" s="594" t="s">
        <v>9</v>
      </c>
      <c r="N38" s="926" t="s">
        <v>9</v>
      </c>
      <c r="O38" s="926" t="s">
        <v>9</v>
      </c>
      <c r="P38" s="926" t="s">
        <v>9</v>
      </c>
      <c r="Q38" s="926" t="s">
        <v>9</v>
      </c>
      <c r="R38" s="634"/>
      <c r="S38" s="502"/>
    </row>
    <row r="39" spans="1:20" ht="11.25" customHeight="1">
      <c r="A39" s="492"/>
      <c r="B39" s="565"/>
      <c r="C39" s="1561" t="s">
        <v>119</v>
      </c>
      <c r="D39" s="1561"/>
      <c r="E39" s="594" t="s">
        <v>9</v>
      </c>
      <c r="F39" s="594" t="s">
        <v>9</v>
      </c>
      <c r="G39" s="594" t="s">
        <v>9</v>
      </c>
      <c r="H39" s="926" t="s">
        <v>9</v>
      </c>
      <c r="I39" s="926" t="s">
        <v>9</v>
      </c>
      <c r="J39" s="926" t="s">
        <v>9</v>
      </c>
      <c r="K39" s="926" t="s">
        <v>9</v>
      </c>
      <c r="L39" s="594" t="s">
        <v>9</v>
      </c>
      <c r="M39" s="594" t="s">
        <v>9</v>
      </c>
      <c r="N39" s="926" t="s">
        <v>9</v>
      </c>
      <c r="O39" s="926" t="s">
        <v>9</v>
      </c>
      <c r="P39" s="926" t="s">
        <v>9</v>
      </c>
      <c r="Q39" s="926" t="s">
        <v>9</v>
      </c>
      <c r="R39" s="634"/>
      <c r="S39" s="502"/>
    </row>
    <row r="40" spans="1:20" s="585" customFormat="1" ht="11.25" customHeight="1">
      <c r="A40" s="582"/>
      <c r="B40" s="583"/>
      <c r="C40" s="1561" t="s">
        <v>118</v>
      </c>
      <c r="D40" s="1561"/>
      <c r="E40" s="594" t="s">
        <v>9</v>
      </c>
      <c r="F40" s="594" t="s">
        <v>9</v>
      </c>
      <c r="G40" s="594" t="s">
        <v>9</v>
      </c>
      <c r="H40" s="926" t="s">
        <v>9</v>
      </c>
      <c r="I40" s="926" t="s">
        <v>9</v>
      </c>
      <c r="J40" s="926" t="s">
        <v>9</v>
      </c>
      <c r="K40" s="926" t="s">
        <v>9</v>
      </c>
      <c r="L40" s="594" t="s">
        <v>9</v>
      </c>
      <c r="M40" s="594" t="s">
        <v>9</v>
      </c>
      <c r="N40" s="926" t="s">
        <v>9</v>
      </c>
      <c r="O40" s="926" t="s">
        <v>9</v>
      </c>
      <c r="P40" s="926" t="s">
        <v>9</v>
      </c>
      <c r="Q40" s="926" t="s">
        <v>9</v>
      </c>
      <c r="R40" s="634"/>
      <c r="S40" s="561"/>
    </row>
    <row r="41" spans="1:20" s="585" customFormat="1" ht="11.25" customHeight="1">
      <c r="A41" s="582"/>
      <c r="B41" s="583"/>
      <c r="C41" s="1574" t="s">
        <v>117</v>
      </c>
      <c r="D41" s="1574"/>
      <c r="E41" s="594" t="s">
        <v>9</v>
      </c>
      <c r="F41" s="594" t="s">
        <v>9</v>
      </c>
      <c r="G41" s="594" t="s">
        <v>9</v>
      </c>
      <c r="H41" s="926" t="s">
        <v>9</v>
      </c>
      <c r="I41" s="926" t="s">
        <v>9</v>
      </c>
      <c r="J41" s="926" t="s">
        <v>9</v>
      </c>
      <c r="K41" s="926" t="s">
        <v>9</v>
      </c>
      <c r="L41" s="594" t="s">
        <v>9</v>
      </c>
      <c r="M41" s="594" t="s">
        <v>9</v>
      </c>
      <c r="N41" s="926" t="s">
        <v>9</v>
      </c>
      <c r="O41" s="926" t="s">
        <v>9</v>
      </c>
      <c r="P41" s="926" t="s">
        <v>9</v>
      </c>
      <c r="Q41" s="926" t="s">
        <v>9</v>
      </c>
      <c r="R41" s="634"/>
      <c r="S41" s="561"/>
    </row>
    <row r="42" spans="1:20" s="581" customFormat="1" ht="14.25" customHeight="1">
      <c r="A42" s="577"/>
      <c r="B42" s="596"/>
      <c r="C42" s="838" t="s">
        <v>348</v>
      </c>
      <c r="D42" s="557"/>
      <c r="E42" s="597">
        <v>24.5</v>
      </c>
      <c r="F42" s="597">
        <v>30.8</v>
      </c>
      <c r="G42" s="597">
        <v>24</v>
      </c>
      <c r="H42" s="905">
        <v>21</v>
      </c>
      <c r="I42" s="905">
        <v>18.8</v>
      </c>
      <c r="J42" s="905">
        <v>13</v>
      </c>
      <c r="K42" s="905" t="s">
        <v>9</v>
      </c>
      <c r="L42" s="905">
        <v>48</v>
      </c>
      <c r="M42" s="905">
        <v>63</v>
      </c>
      <c r="N42" s="592" t="s">
        <v>9</v>
      </c>
      <c r="O42" s="597">
        <v>35</v>
      </c>
      <c r="P42" s="597" t="s">
        <v>491</v>
      </c>
      <c r="Q42" s="597">
        <v>42.6</v>
      </c>
      <c r="R42" s="634"/>
      <c r="S42" s="580"/>
    </row>
    <row r="43" spans="1:20" s="581" customFormat="1" ht="11.25" customHeight="1">
      <c r="A43" s="577"/>
      <c r="B43" s="596"/>
      <c r="C43" s="838" t="s">
        <v>349</v>
      </c>
      <c r="D43" s="557"/>
      <c r="E43" s="592"/>
      <c r="F43" s="592"/>
      <c r="G43" s="592"/>
      <c r="H43" s="597"/>
      <c r="I43" s="597"/>
      <c r="J43" s="597"/>
      <c r="K43" s="597"/>
      <c r="L43" s="597"/>
      <c r="M43" s="597"/>
      <c r="N43" s="926"/>
      <c r="O43" s="1059"/>
      <c r="P43" s="1059"/>
      <c r="Q43" s="1059"/>
      <c r="R43" s="634"/>
      <c r="S43" s="580"/>
    </row>
    <row r="44" spans="1:20" ht="11.25" customHeight="1">
      <c r="A44" s="492"/>
      <c r="B44" s="565"/>
      <c r="C44" s="598"/>
      <c r="D44" s="599" t="s">
        <v>116</v>
      </c>
      <c r="E44" s="601">
        <v>0.8</v>
      </c>
      <c r="F44" s="601">
        <v>0.6</v>
      </c>
      <c r="G44" s="601">
        <v>0.6</v>
      </c>
      <c r="H44" s="730">
        <v>0.7</v>
      </c>
      <c r="I44" s="730">
        <v>1</v>
      </c>
      <c r="J44" s="730">
        <v>1.9</v>
      </c>
      <c r="K44" s="730" t="s">
        <v>9</v>
      </c>
      <c r="L44" s="730">
        <v>0.6</v>
      </c>
      <c r="M44" s="730">
        <v>2.5</v>
      </c>
      <c r="N44" s="926" t="s">
        <v>9</v>
      </c>
      <c r="O44" s="1059">
        <v>1.3</v>
      </c>
      <c r="P44" s="1059" t="s">
        <v>491</v>
      </c>
      <c r="Q44" s="1059">
        <v>1.2</v>
      </c>
      <c r="R44" s="634"/>
      <c r="S44" s="502"/>
      <c r="T44" s="559"/>
    </row>
    <row r="45" spans="1:20" ht="11.25" customHeight="1">
      <c r="A45" s="492"/>
      <c r="B45" s="565"/>
      <c r="C45" s="598"/>
      <c r="D45" s="600" t="s">
        <v>115</v>
      </c>
      <c r="E45" s="601">
        <v>-2</v>
      </c>
      <c r="F45" s="601">
        <v>-2</v>
      </c>
      <c r="G45" s="601">
        <v>-2.1</v>
      </c>
      <c r="H45" s="730">
        <v>-2</v>
      </c>
      <c r="I45" s="730">
        <v>-1.6</v>
      </c>
      <c r="J45" s="730">
        <v>0.3</v>
      </c>
      <c r="K45" s="730" t="s">
        <v>9</v>
      </c>
      <c r="L45" s="730">
        <v>-1.1000000000000001</v>
      </c>
      <c r="M45" s="730">
        <v>0.6</v>
      </c>
      <c r="N45" s="926" t="s">
        <v>9</v>
      </c>
      <c r="O45" s="1059">
        <v>-0.9</v>
      </c>
      <c r="P45" s="1059" t="s">
        <v>491</v>
      </c>
      <c r="Q45" s="1059">
        <v>0.1</v>
      </c>
      <c r="R45" s="634"/>
      <c r="S45" s="502"/>
    </row>
    <row r="46" spans="1:20" s="506" customFormat="1" ht="26.25" customHeight="1">
      <c r="A46" s="504"/>
      <c r="B46" s="684"/>
      <c r="C46" s="1578" t="s">
        <v>285</v>
      </c>
      <c r="D46" s="1579"/>
      <c r="E46" s="1579"/>
      <c r="F46" s="1579"/>
      <c r="G46" s="1579"/>
      <c r="H46" s="1579"/>
      <c r="I46" s="1579"/>
      <c r="J46" s="1579"/>
      <c r="K46" s="1579"/>
      <c r="L46" s="1579"/>
      <c r="M46" s="1579"/>
      <c r="N46" s="1579"/>
      <c r="O46" s="1579"/>
      <c r="P46" s="1579"/>
      <c r="Q46" s="1579"/>
      <c r="R46" s="758"/>
      <c r="S46" s="505"/>
    </row>
    <row r="47" spans="1:20" ht="13.5" customHeight="1">
      <c r="A47" s="492"/>
      <c r="B47" s="565"/>
      <c r="C47" s="1576" t="s">
        <v>509</v>
      </c>
      <c r="D47" s="1577"/>
      <c r="E47" s="939"/>
      <c r="F47" s="939"/>
      <c r="G47" s="939"/>
      <c r="H47" s="939"/>
      <c r="I47" s="939"/>
      <c r="J47" s="939"/>
      <c r="K47" s="939"/>
      <c r="L47" s="939"/>
      <c r="M47" s="939"/>
      <c r="N47" s="939"/>
      <c r="O47" s="939"/>
      <c r="P47" s="939"/>
      <c r="Q47" s="940"/>
      <c r="R47" s="634"/>
      <c r="S47" s="502"/>
    </row>
    <row r="48" spans="1:20" ht="3.75" customHeight="1">
      <c r="A48" s="492"/>
      <c r="B48" s="565"/>
      <c r="C48" s="941"/>
      <c r="D48" s="942"/>
      <c r="E48" s="943"/>
      <c r="F48" s="943"/>
      <c r="G48" s="944"/>
      <c r="H48" s="943"/>
      <c r="I48" s="943"/>
      <c r="J48" s="945"/>
      <c r="K48" s="945"/>
      <c r="L48" s="945"/>
      <c r="M48" s="945"/>
      <c r="N48" s="946"/>
      <c r="O48" s="946"/>
      <c r="P48" s="946"/>
      <c r="Q48" s="946"/>
      <c r="R48" s="634"/>
      <c r="S48" s="502"/>
    </row>
    <row r="49" spans="1:26" ht="12.75" customHeight="1">
      <c r="A49" s="492"/>
      <c r="B49" s="565"/>
      <c r="C49" s="1587" t="s">
        <v>114</v>
      </c>
      <c r="D49" s="1587"/>
      <c r="E49" s="1588" t="s">
        <v>276</v>
      </c>
      <c r="F49" s="1588"/>
      <c r="G49" s="1595" t="s">
        <v>393</v>
      </c>
      <c r="H49" s="1595"/>
      <c r="I49" s="1597" t="s">
        <v>113</v>
      </c>
      <c r="J49" s="1589"/>
      <c r="K49" s="1589"/>
      <c r="L49" s="1589"/>
      <c r="M49" s="1598"/>
      <c r="N49" s="1589" t="s">
        <v>112</v>
      </c>
      <c r="O49" s="1589"/>
      <c r="P49" s="1589"/>
      <c r="Q49" s="1589"/>
      <c r="R49" s="634"/>
      <c r="S49" s="502"/>
    </row>
    <row r="50" spans="1:26" ht="12.75" customHeight="1">
      <c r="A50" s="492"/>
      <c r="B50" s="565"/>
      <c r="C50" s="1587"/>
      <c r="D50" s="1587"/>
      <c r="E50" s="947" t="s">
        <v>68</v>
      </c>
      <c r="F50" s="948" t="s">
        <v>111</v>
      </c>
      <c r="G50" s="1596"/>
      <c r="H50" s="1596"/>
      <c r="I50" s="1590" t="s">
        <v>110</v>
      </c>
      <c r="J50" s="1591"/>
      <c r="K50" s="1591" t="s">
        <v>109</v>
      </c>
      <c r="L50" s="1591"/>
      <c r="M50" s="949" t="s">
        <v>108</v>
      </c>
      <c r="N50" s="1591" t="s">
        <v>110</v>
      </c>
      <c r="O50" s="1591"/>
      <c r="P50" s="950" t="s">
        <v>109</v>
      </c>
      <c r="Q50" s="950" t="s">
        <v>108</v>
      </c>
      <c r="R50" s="634"/>
      <c r="S50" s="502"/>
    </row>
    <row r="51" spans="1:26" ht="13.5" customHeight="1">
      <c r="A51" s="492"/>
      <c r="B51" s="565"/>
      <c r="C51" s="1575" t="s">
        <v>510</v>
      </c>
      <c r="D51" s="1575"/>
      <c r="E51" s="951">
        <v>2717</v>
      </c>
      <c r="F51" s="952">
        <f>+E51/Q19*100</f>
        <v>57.661290322580648</v>
      </c>
      <c r="G51" s="1592">
        <v>60</v>
      </c>
      <c r="H51" s="1592"/>
      <c r="I51" s="1593">
        <v>7.7</v>
      </c>
      <c r="J51" s="1594"/>
      <c r="K51" s="1594">
        <v>0.3</v>
      </c>
      <c r="L51" s="1594"/>
      <c r="M51" s="953">
        <v>7.4</v>
      </c>
      <c r="N51" s="1594">
        <v>1.5</v>
      </c>
      <c r="O51" s="1594"/>
      <c r="P51" s="954">
        <v>0.1</v>
      </c>
      <c r="Q51" s="954">
        <v>1.4</v>
      </c>
      <c r="R51" s="634"/>
      <c r="S51" s="502"/>
      <c r="U51" s="559"/>
    </row>
    <row r="52" spans="1:26" s="961" customFormat="1" ht="12.75" customHeight="1">
      <c r="A52" s="957"/>
      <c r="B52" s="909"/>
      <c r="C52" s="602" t="s">
        <v>448</v>
      </c>
      <c r="D52" s="958"/>
      <c r="E52" s="567"/>
      <c r="F52" s="567"/>
      <c r="G52" s="603"/>
      <c r="H52" s="603"/>
      <c r="I52" s="959" t="s">
        <v>106</v>
      </c>
      <c r="J52" s="567"/>
      <c r="K52" s="567"/>
      <c r="L52" s="567"/>
      <c r="M52" s="567"/>
      <c r="N52" s="567"/>
      <c r="O52" s="567"/>
      <c r="P52" s="567" t="s">
        <v>105</v>
      </c>
      <c r="Q52" s="567"/>
      <c r="R52" s="960"/>
      <c r="S52" s="603"/>
      <c r="T52" s="497"/>
    </row>
    <row r="53" spans="1:26" s="549" customFormat="1" ht="13.5" customHeight="1" thickBot="1">
      <c r="A53" s="587"/>
      <c r="B53" s="604"/>
      <c r="C53" s="605"/>
      <c r="D53" s="606"/>
      <c r="E53" s="608"/>
      <c r="F53" s="608"/>
      <c r="G53" s="608"/>
      <c r="H53" s="608"/>
      <c r="I53" s="608"/>
      <c r="J53" s="608"/>
      <c r="K53" s="608"/>
      <c r="L53" s="608"/>
      <c r="M53" s="608"/>
      <c r="N53" s="608"/>
      <c r="O53" s="608"/>
      <c r="P53" s="608"/>
      <c r="Q53" s="568" t="s">
        <v>73</v>
      </c>
      <c r="R53" s="609"/>
      <c r="S53" s="610"/>
      <c r="T53" s="497"/>
    </row>
    <row r="54" spans="1:26" ht="13.5" customHeight="1" thickBot="1">
      <c r="A54" s="492"/>
      <c r="B54" s="604"/>
      <c r="C54" s="1584" t="s">
        <v>347</v>
      </c>
      <c r="D54" s="1585"/>
      <c r="E54" s="1585"/>
      <c r="F54" s="1585"/>
      <c r="G54" s="1585"/>
      <c r="H54" s="1585"/>
      <c r="I54" s="1585"/>
      <c r="J54" s="1585"/>
      <c r="K54" s="1585"/>
      <c r="L54" s="1585"/>
      <c r="M54" s="1585"/>
      <c r="N54" s="1585"/>
      <c r="O54" s="1585"/>
      <c r="P54" s="1585"/>
      <c r="Q54" s="1586"/>
      <c r="R54" s="568"/>
      <c r="S54" s="552"/>
    </row>
    <row r="55" spans="1:26" ht="3.75" customHeight="1">
      <c r="A55" s="492"/>
      <c r="B55" s="604"/>
      <c r="C55" s="1580" t="s">
        <v>69</v>
      </c>
      <c r="D55" s="1581"/>
      <c r="E55" s="552"/>
      <c r="F55" s="552"/>
      <c r="G55" s="612"/>
      <c r="H55" s="612"/>
      <c r="I55" s="612"/>
      <c r="J55" s="612"/>
      <c r="K55" s="612"/>
      <c r="L55" s="612"/>
      <c r="M55" s="612"/>
      <c r="N55" s="612"/>
      <c r="O55" s="612"/>
      <c r="P55" s="612"/>
      <c r="Q55" s="612"/>
      <c r="R55" s="609"/>
      <c r="S55" s="552"/>
    </row>
    <row r="56" spans="1:26" ht="13.5" customHeight="1">
      <c r="A56" s="492"/>
      <c r="B56" s="565"/>
      <c r="C56" s="1581"/>
      <c r="D56" s="1581"/>
      <c r="E56" s="1571">
        <v>2013</v>
      </c>
      <c r="F56" s="1571"/>
      <c r="G56" s="1571"/>
      <c r="H56" s="1571"/>
      <c r="I56" s="1571"/>
      <c r="J56" s="1571"/>
      <c r="K56" s="1571"/>
      <c r="L56" s="1571"/>
      <c r="M56" s="1571"/>
      <c r="N56" s="1571" t="s">
        <v>606</v>
      </c>
      <c r="O56" s="1571"/>
      <c r="P56" s="1571"/>
      <c r="Q56" s="1571"/>
      <c r="R56" s="502"/>
      <c r="S56" s="502"/>
      <c r="T56" s="1062"/>
      <c r="U56" s="689"/>
      <c r="V56" s="689"/>
      <c r="W56" s="689"/>
      <c r="X56" s="689"/>
      <c r="Y56" s="689"/>
      <c r="Z56" s="689"/>
    </row>
    <row r="57" spans="1:26" ht="12.75" customHeight="1">
      <c r="A57" s="492"/>
      <c r="B57" s="565"/>
      <c r="C57" s="507"/>
      <c r="D57" s="507"/>
      <c r="E57" s="551" t="s">
        <v>102</v>
      </c>
      <c r="F57" s="551" t="s">
        <v>101</v>
      </c>
      <c r="G57" s="551" t="s">
        <v>100</v>
      </c>
      <c r="H57" s="551" t="s">
        <v>99</v>
      </c>
      <c r="I57" s="551" t="s">
        <v>98</v>
      </c>
      <c r="J57" s="551" t="s">
        <v>97</v>
      </c>
      <c r="K57" s="551" t="s">
        <v>96</v>
      </c>
      <c r="L57" s="551" t="s">
        <v>95</v>
      </c>
      <c r="M57" s="551" t="s">
        <v>94</v>
      </c>
      <c r="N57" s="551" t="s">
        <v>93</v>
      </c>
      <c r="O57" s="1073" t="s">
        <v>104</v>
      </c>
      <c r="P57" s="1073" t="s">
        <v>103</v>
      </c>
      <c r="Q57" s="1073" t="s">
        <v>102</v>
      </c>
      <c r="R57" s="634"/>
      <c r="S57" s="502"/>
      <c r="T57" s="689"/>
      <c r="U57" s="689"/>
      <c r="V57" s="689"/>
      <c r="W57" s="689"/>
      <c r="X57" s="689"/>
      <c r="Y57" s="689"/>
      <c r="Z57" s="689"/>
    </row>
    <row r="58" spans="1:26" ht="11.25" customHeight="1">
      <c r="A58" s="492"/>
      <c r="B58" s="604"/>
      <c r="C58" s="1582" t="s">
        <v>92</v>
      </c>
      <c r="D58" s="1582"/>
      <c r="E58" s="689"/>
      <c r="F58" s="689"/>
      <c r="G58" s="689"/>
      <c r="H58" s="689"/>
      <c r="I58" s="689"/>
      <c r="J58" s="689"/>
      <c r="K58" s="689"/>
      <c r="L58" s="689"/>
      <c r="M58" s="689"/>
      <c r="N58" s="689"/>
      <c r="O58" s="689"/>
      <c r="P58" s="689"/>
      <c r="Q58" s="689"/>
      <c r="R58" s="609"/>
      <c r="S58" s="552"/>
    </row>
    <row r="59" spans="1:26" s="617" customFormat="1" ht="9.75" customHeight="1">
      <c r="A59" s="614"/>
      <c r="B59" s="615"/>
      <c r="C59" s="616" t="s">
        <v>91</v>
      </c>
      <c r="D59" s="521"/>
      <c r="E59" s="938">
        <v>0.01</v>
      </c>
      <c r="F59" s="938">
        <v>0.17</v>
      </c>
      <c r="G59" s="938">
        <v>0.05</v>
      </c>
      <c r="H59" s="938">
        <v>-0.24</v>
      </c>
      <c r="I59" s="938">
        <v>-0.74</v>
      </c>
      <c r="J59" s="938">
        <v>0.59</v>
      </c>
      <c r="K59" s="938">
        <v>-0.05</v>
      </c>
      <c r="L59" s="938">
        <v>-0.22</v>
      </c>
      <c r="M59" s="938">
        <v>0.36</v>
      </c>
      <c r="N59" s="938">
        <v>-1.38</v>
      </c>
      <c r="O59" s="938">
        <v>-0.26</v>
      </c>
      <c r="P59" s="938">
        <v>1.36</v>
      </c>
      <c r="Q59" s="938">
        <v>0.24</v>
      </c>
      <c r="R59" s="538"/>
      <c r="S59" s="538"/>
    </row>
    <row r="60" spans="1:26" s="617" customFormat="1" ht="9.75" customHeight="1">
      <c r="A60" s="614"/>
      <c r="B60" s="615"/>
      <c r="C60" s="616" t="s">
        <v>90</v>
      </c>
      <c r="D60" s="521"/>
      <c r="E60" s="938">
        <v>0.18</v>
      </c>
      <c r="F60" s="938">
        <v>0.71</v>
      </c>
      <c r="G60" s="938">
        <v>0.98</v>
      </c>
      <c r="H60" s="938">
        <v>0.76</v>
      </c>
      <c r="I60" s="938">
        <v>0.15</v>
      </c>
      <c r="J60" s="938">
        <v>0.12</v>
      </c>
      <c r="K60" s="938">
        <v>-0.25</v>
      </c>
      <c r="L60" s="938">
        <v>-0.15</v>
      </c>
      <c r="M60" s="938">
        <v>0.2</v>
      </c>
      <c r="N60" s="938">
        <v>0.06</v>
      </c>
      <c r="O60" s="938">
        <v>-0.08</v>
      </c>
      <c r="P60" s="938">
        <v>-0.37</v>
      </c>
      <c r="Q60" s="938">
        <v>-0.14000000000000001</v>
      </c>
      <c r="R60" s="538"/>
      <c r="S60" s="538"/>
    </row>
    <row r="61" spans="1:26" s="617" customFormat="1" ht="11.25" customHeight="1">
      <c r="A61" s="614"/>
      <c r="B61" s="615"/>
      <c r="C61" s="616" t="s">
        <v>293</v>
      </c>
      <c r="D61" s="521"/>
      <c r="E61" s="938">
        <v>1.73</v>
      </c>
      <c r="F61" s="938">
        <v>1.56</v>
      </c>
      <c r="G61" s="938">
        <v>1.42</v>
      </c>
      <c r="H61" s="938">
        <v>1.25</v>
      </c>
      <c r="I61" s="938">
        <v>1.01</v>
      </c>
      <c r="J61" s="938">
        <v>0.78</v>
      </c>
      <c r="K61" s="938">
        <v>0.59</v>
      </c>
      <c r="L61" s="938">
        <v>0.42</v>
      </c>
      <c r="M61" s="938">
        <v>0.27</v>
      </c>
      <c r="N61" s="938">
        <v>0.26</v>
      </c>
      <c r="O61" s="938">
        <v>0.26</v>
      </c>
      <c r="P61" s="938">
        <v>0.19</v>
      </c>
      <c r="Q61" s="938">
        <v>0.16</v>
      </c>
      <c r="R61" s="538"/>
      <c r="S61" s="538"/>
      <c r="T61" s="618"/>
    </row>
    <row r="62" spans="1:26" ht="11.25" customHeight="1">
      <c r="A62" s="492"/>
      <c r="B62" s="604"/>
      <c r="C62" s="723" t="s">
        <v>89</v>
      </c>
      <c r="D62" s="613"/>
      <c r="E62" s="619"/>
      <c r="F62" s="231"/>
      <c r="G62" s="673"/>
      <c r="H62" s="673"/>
      <c r="I62" s="673"/>
      <c r="J62" s="114"/>
      <c r="K62" s="619"/>
      <c r="L62" s="673"/>
      <c r="M62" s="673"/>
      <c r="N62" s="673"/>
      <c r="O62" s="673"/>
      <c r="P62" s="673"/>
      <c r="Q62" s="620"/>
      <c r="R62" s="609"/>
      <c r="S62" s="552"/>
    </row>
    <row r="63" spans="1:26" ht="9.75" customHeight="1">
      <c r="A63" s="492"/>
      <c r="B63" s="621"/>
      <c r="C63" s="563"/>
      <c r="D63" s="906" t="s">
        <v>614</v>
      </c>
      <c r="E63" s="726"/>
      <c r="F63" s="728"/>
      <c r="G63" s="109"/>
      <c r="H63" s="109"/>
      <c r="I63" s="109"/>
      <c r="J63" s="729">
        <v>26.676336313486782</v>
      </c>
      <c r="K63" s="619"/>
      <c r="L63" s="673"/>
      <c r="M63" s="673"/>
      <c r="N63" s="673"/>
      <c r="O63" s="673"/>
      <c r="P63" s="673"/>
      <c r="Q63" s="730">
        <f>+J63</f>
        <v>26.676336313486782</v>
      </c>
      <c r="R63" s="609"/>
      <c r="S63" s="552"/>
    </row>
    <row r="64" spans="1:26" ht="9.75" customHeight="1">
      <c r="A64" s="492"/>
      <c r="B64" s="622"/>
      <c r="C64" s="521"/>
      <c r="D64" s="731" t="s">
        <v>615</v>
      </c>
      <c r="E64" s="732"/>
      <c r="F64" s="732"/>
      <c r="G64" s="732"/>
      <c r="H64" s="732"/>
      <c r="I64" s="732"/>
      <c r="J64" s="729">
        <v>5.4422280767783215</v>
      </c>
      <c r="K64" s="619"/>
      <c r="L64" s="259"/>
      <c r="M64" s="673"/>
      <c r="N64" s="673"/>
      <c r="O64" s="673"/>
      <c r="P64" s="673"/>
      <c r="Q64" s="730">
        <f t="shared" ref="Q64:Q67" si="0">+J64</f>
        <v>5.4422280767783215</v>
      </c>
      <c r="R64" s="623"/>
      <c r="S64" s="623"/>
    </row>
    <row r="65" spans="1:19" ht="9.75" customHeight="1">
      <c r="A65" s="492"/>
      <c r="B65" s="622"/>
      <c r="C65" s="521"/>
      <c r="D65" s="731" t="s">
        <v>616</v>
      </c>
      <c r="E65" s="726"/>
      <c r="F65" s="232"/>
      <c r="G65" s="232"/>
      <c r="H65" s="109"/>
      <c r="I65" s="233"/>
      <c r="J65" s="729">
        <v>5.0000000000000044</v>
      </c>
      <c r="K65" s="619"/>
      <c r="L65" s="259"/>
      <c r="M65" s="673"/>
      <c r="N65" s="673"/>
      <c r="O65" s="673"/>
      <c r="P65" s="673"/>
      <c r="Q65" s="730">
        <f t="shared" si="0"/>
        <v>5.0000000000000044</v>
      </c>
      <c r="R65" s="624"/>
      <c r="S65" s="552"/>
    </row>
    <row r="66" spans="1:19" ht="9.75" customHeight="1">
      <c r="A66" s="492"/>
      <c r="B66" s="622"/>
      <c r="C66" s="521"/>
      <c r="D66" s="731" t="s">
        <v>617</v>
      </c>
      <c r="E66" s="733"/>
      <c r="F66" s="731"/>
      <c r="G66" s="731"/>
      <c r="H66" s="731"/>
      <c r="I66" s="731"/>
      <c r="J66" s="729">
        <v>4.4303091172860354</v>
      </c>
      <c r="K66" s="619"/>
      <c r="L66" s="259"/>
      <c r="M66" s="673"/>
      <c r="N66" s="673"/>
      <c r="O66" s="673"/>
      <c r="P66" s="673"/>
      <c r="Q66" s="730">
        <f t="shared" si="0"/>
        <v>4.4303091172860354</v>
      </c>
      <c r="R66" s="624"/>
      <c r="S66" s="552"/>
    </row>
    <row r="67" spans="1:19" ht="9.75" customHeight="1">
      <c r="A67" s="492"/>
      <c r="B67" s="622"/>
      <c r="C67" s="521"/>
      <c r="D67" s="734" t="s">
        <v>618</v>
      </c>
      <c r="E67" s="735"/>
      <c r="F67" s="735"/>
      <c r="G67" s="735"/>
      <c r="H67" s="735"/>
      <c r="I67" s="735"/>
      <c r="J67" s="729">
        <v>4.2805355502924414</v>
      </c>
      <c r="K67" s="619"/>
      <c r="L67" s="259"/>
      <c r="M67" s="673"/>
      <c r="N67" s="673"/>
      <c r="O67" s="673"/>
      <c r="P67" s="673"/>
      <c r="Q67" s="730">
        <f t="shared" si="0"/>
        <v>4.2805355502924414</v>
      </c>
      <c r="R67" s="624"/>
      <c r="S67" s="552"/>
    </row>
    <row r="68" spans="1:19" ht="9.75" customHeight="1">
      <c r="A68" s="492"/>
      <c r="B68" s="622"/>
      <c r="C68" s="521"/>
      <c r="D68" s="731" t="s">
        <v>619</v>
      </c>
      <c r="E68" s="232"/>
      <c r="F68" s="232"/>
      <c r="G68" s="232"/>
      <c r="H68" s="109"/>
      <c r="I68" s="233"/>
      <c r="J68" s="620">
        <v>-1.7697644468447571</v>
      </c>
      <c r="K68" s="619"/>
      <c r="L68" s="259"/>
      <c r="M68" s="673"/>
      <c r="N68" s="673"/>
      <c r="O68" s="673"/>
      <c r="P68" s="673"/>
      <c r="Q68" s="619"/>
      <c r="R68" s="624"/>
      <c r="S68" s="552"/>
    </row>
    <row r="69" spans="1:19" ht="9.75" customHeight="1">
      <c r="A69" s="492"/>
      <c r="B69" s="622"/>
      <c r="C69" s="521"/>
      <c r="D69" s="731" t="s">
        <v>620</v>
      </c>
      <c r="E69" s="727"/>
      <c r="F69" s="233"/>
      <c r="G69" s="233"/>
      <c r="H69" s="109"/>
      <c r="I69" s="233"/>
      <c r="J69" s="620">
        <v>-1.7204958335955145</v>
      </c>
      <c r="K69" s="619"/>
      <c r="L69" s="259"/>
      <c r="M69" s="673"/>
      <c r="N69" s="673"/>
      <c r="O69" s="673"/>
      <c r="P69" s="673"/>
      <c r="Q69" s="736"/>
      <c r="R69" s="624"/>
      <c r="S69" s="552"/>
    </row>
    <row r="70" spans="1:19" ht="9.75" customHeight="1">
      <c r="A70" s="492"/>
      <c r="B70" s="622"/>
      <c r="C70" s="521"/>
      <c r="D70" s="731" t="s">
        <v>621</v>
      </c>
      <c r="E70" s="727"/>
      <c r="F70" s="233"/>
      <c r="G70" s="233"/>
      <c r="H70" s="109"/>
      <c r="I70" s="233"/>
      <c r="J70" s="620">
        <v>-1.6793343095553581</v>
      </c>
      <c r="K70" s="619"/>
      <c r="L70" s="259"/>
      <c r="M70" s="673"/>
      <c r="N70" s="673"/>
      <c r="O70" s="673"/>
      <c r="P70" s="673"/>
      <c r="Q70" s="736"/>
      <c r="R70" s="624"/>
      <c r="S70" s="552"/>
    </row>
    <row r="71" spans="1:19" ht="9.75" customHeight="1">
      <c r="A71" s="492"/>
      <c r="B71" s="622"/>
      <c r="C71" s="521"/>
      <c r="D71" s="731" t="s">
        <v>622</v>
      </c>
      <c r="E71" s="727"/>
      <c r="F71" s="233"/>
      <c r="G71" s="233"/>
      <c r="H71" s="109"/>
      <c r="I71" s="233"/>
      <c r="J71" s="620">
        <v>-1.3204344520926004</v>
      </c>
      <c r="K71" s="619"/>
      <c r="L71" s="259"/>
      <c r="M71" s="673"/>
      <c r="N71" s="673"/>
      <c r="O71" s="673"/>
      <c r="P71" s="673"/>
      <c r="Q71" s="736"/>
      <c r="R71" s="624"/>
      <c r="S71" s="552"/>
    </row>
    <row r="72" spans="1:19" ht="9.75" customHeight="1">
      <c r="A72" s="492"/>
      <c r="B72" s="622"/>
      <c r="C72" s="521"/>
      <c r="D72" s="731" t="s">
        <v>623</v>
      </c>
      <c r="E72" s="727"/>
      <c r="F72" s="232"/>
      <c r="G72" s="232"/>
      <c r="H72" s="109"/>
      <c r="I72" s="233"/>
      <c r="J72" s="620">
        <v>-1.2917841320982504</v>
      </c>
      <c r="K72" s="619"/>
      <c r="L72" s="259"/>
      <c r="M72" s="673"/>
      <c r="N72" s="673"/>
      <c r="O72" s="673"/>
      <c r="P72" s="673"/>
      <c r="Q72" s="619"/>
      <c r="R72" s="624"/>
      <c r="S72" s="552"/>
    </row>
    <row r="73" spans="1:19" ht="3" customHeight="1">
      <c r="A73" s="492"/>
      <c r="B73" s="622"/>
      <c r="C73" s="521"/>
      <c r="D73" s="625"/>
      <c r="E73" s="619"/>
      <c r="F73" s="232"/>
      <c r="G73" s="232"/>
      <c r="H73" s="109"/>
      <c r="I73" s="233"/>
      <c r="J73" s="620"/>
      <c r="K73" s="619"/>
      <c r="L73" s="259"/>
      <c r="M73" s="673"/>
      <c r="N73" s="673"/>
      <c r="O73" s="673"/>
      <c r="P73" s="673"/>
      <c r="Q73" s="619"/>
      <c r="R73" s="624"/>
      <c r="S73" s="552"/>
    </row>
    <row r="74" spans="1:19" ht="13.5" customHeight="1">
      <c r="A74" s="492"/>
      <c r="B74" s="626"/>
      <c r="C74" s="607" t="s">
        <v>270</v>
      </c>
      <c r="D74" s="625"/>
      <c r="E74" s="607"/>
      <c r="F74" s="607"/>
      <c r="G74" s="627" t="s">
        <v>88</v>
      </c>
      <c r="H74" s="607"/>
      <c r="I74" s="607"/>
      <c r="J74" s="607"/>
      <c r="K74" s="607"/>
      <c r="L74" s="607"/>
      <c r="M74" s="605" t="s">
        <v>634</v>
      </c>
      <c r="N74" s="607"/>
      <c r="O74" s="234"/>
      <c r="P74" s="234"/>
      <c r="Q74" s="234"/>
      <c r="R74" s="609"/>
      <c r="S74" s="552"/>
    </row>
    <row r="75" spans="1:19" ht="13.5" customHeight="1">
      <c r="A75" s="492"/>
      <c r="B75" s="310">
        <v>16</v>
      </c>
      <c r="C75" s="1583">
        <v>41760</v>
      </c>
      <c r="D75" s="1583"/>
      <c r="E75" s="628"/>
      <c r="F75" s="628"/>
      <c r="G75" s="502"/>
      <c r="H75" s="502"/>
      <c r="I75" s="502"/>
      <c r="J75" s="502"/>
      <c r="K75" s="502"/>
      <c r="L75" s="502"/>
      <c r="M75" s="502"/>
      <c r="N75" s="1573"/>
      <c r="O75" s="1573"/>
      <c r="P75" s="1573"/>
      <c r="Q75" s="1573"/>
      <c r="R75" s="629"/>
      <c r="S75" s="502"/>
    </row>
    <row r="78" spans="1:19" ht="18" customHeight="1"/>
    <row r="80" spans="1:19">
      <c r="F80" s="630"/>
      <c r="G80" s="630"/>
      <c r="H80" s="630"/>
      <c r="I80" s="630"/>
      <c r="J80" s="630"/>
      <c r="K80" s="630"/>
    </row>
    <row r="81" spans="2:18" ht="17.25" customHeight="1">
      <c r="F81" s="630"/>
      <c r="G81" s="630"/>
      <c r="H81" s="630"/>
      <c r="I81" s="630"/>
      <c r="J81" s="630"/>
      <c r="K81" s="630"/>
    </row>
    <row r="82" spans="2:18">
      <c r="F82" s="630"/>
      <c r="G82" s="630"/>
      <c r="H82" s="630"/>
      <c r="I82" s="630"/>
      <c r="J82" s="630"/>
      <c r="K82" s="630"/>
    </row>
    <row r="83" spans="2:18" ht="9" customHeight="1">
      <c r="F83" s="630"/>
      <c r="G83" s="630"/>
      <c r="H83" s="630"/>
      <c r="I83" s="630"/>
      <c r="J83" s="630"/>
      <c r="K83" s="630"/>
    </row>
    <row r="84" spans="2:18" ht="8.25" customHeight="1">
      <c r="F84" s="630"/>
      <c r="G84" s="630"/>
      <c r="H84" s="630"/>
      <c r="I84" s="630"/>
      <c r="J84" s="630"/>
      <c r="K84" s="630"/>
    </row>
    <row r="85" spans="2:18" ht="9.75" customHeight="1">
      <c r="F85" s="630"/>
      <c r="G85" s="630"/>
      <c r="H85" s="630"/>
      <c r="I85" s="630"/>
      <c r="J85" s="630"/>
      <c r="K85" s="630"/>
    </row>
    <row r="86" spans="2:18">
      <c r="F86" s="630"/>
      <c r="G86" s="630"/>
      <c r="H86" s="630"/>
      <c r="I86" s="630"/>
      <c r="J86" s="630"/>
      <c r="K86" s="630"/>
    </row>
    <row r="87" spans="2:18">
      <c r="F87" s="630"/>
      <c r="G87" s="630"/>
      <c r="H87" s="630"/>
      <c r="I87" s="630"/>
      <c r="J87" s="630"/>
      <c r="K87" s="630"/>
    </row>
    <row r="88" spans="2:18">
      <c r="F88" s="630"/>
      <c r="G88" s="630"/>
      <c r="H88" s="630"/>
      <c r="I88" s="630"/>
      <c r="J88" s="630"/>
      <c r="K88" s="630"/>
    </row>
    <row r="89" spans="2:18">
      <c r="F89" s="630"/>
      <c r="G89" s="630"/>
      <c r="H89" s="630"/>
      <c r="I89" s="630"/>
      <c r="J89" s="630"/>
      <c r="K89" s="630"/>
      <c r="R89" s="508"/>
    </row>
    <row r="90" spans="2:18">
      <c r="F90" s="630"/>
      <c r="G90" s="630"/>
      <c r="H90" s="630"/>
      <c r="I90" s="630"/>
      <c r="J90" s="630"/>
      <c r="K90" s="630"/>
    </row>
    <row r="91" spans="2:18">
      <c r="F91" s="630"/>
      <c r="G91" s="630"/>
      <c r="H91" s="630"/>
      <c r="I91" s="630"/>
      <c r="J91" s="630"/>
      <c r="K91" s="630"/>
    </row>
    <row r="92" spans="2:18">
      <c r="B92" s="630"/>
      <c r="C92" s="630"/>
      <c r="D92" s="631"/>
      <c r="E92" s="630"/>
      <c r="F92" s="630"/>
      <c r="G92" s="630"/>
      <c r="H92" s="630"/>
      <c r="I92" s="630"/>
      <c r="J92" s="630"/>
      <c r="K92" s="630"/>
    </row>
    <row r="93" spans="2:18">
      <c r="B93" s="630"/>
      <c r="C93" s="630"/>
      <c r="D93" s="630"/>
      <c r="E93" s="630"/>
      <c r="F93" s="630"/>
      <c r="G93" s="630"/>
      <c r="H93" s="630"/>
      <c r="I93" s="630"/>
      <c r="J93" s="630"/>
      <c r="K93" s="630"/>
    </row>
  </sheetData>
  <mergeCells count="52">
    <mergeCell ref="N49:Q49"/>
    <mergeCell ref="I50:J50"/>
    <mergeCell ref="K50:L50"/>
    <mergeCell ref="N50:O50"/>
    <mergeCell ref="G51:H51"/>
    <mergeCell ref="I51:J51"/>
    <mergeCell ref="K51:L51"/>
    <mergeCell ref="N51:O51"/>
    <mergeCell ref="G49:H50"/>
    <mergeCell ref="I49:M49"/>
    <mergeCell ref="N75:Q75"/>
    <mergeCell ref="C38:D38"/>
    <mergeCell ref="C39:D39"/>
    <mergeCell ref="C40:D40"/>
    <mergeCell ref="C41:D41"/>
    <mergeCell ref="C51:D51"/>
    <mergeCell ref="C47:D47"/>
    <mergeCell ref="C46:Q46"/>
    <mergeCell ref="C55:D56"/>
    <mergeCell ref="C58:D58"/>
    <mergeCell ref="C75:D75"/>
    <mergeCell ref="C54:Q54"/>
    <mergeCell ref="C49:D50"/>
    <mergeCell ref="E49:F49"/>
    <mergeCell ref="E56:M56"/>
    <mergeCell ref="N56:Q56"/>
    <mergeCell ref="C33:D33"/>
    <mergeCell ref="C34:D34"/>
    <mergeCell ref="C35:D35"/>
    <mergeCell ref="C36:D36"/>
    <mergeCell ref="C37:D37"/>
    <mergeCell ref="C1:F1"/>
    <mergeCell ref="C4:Q4"/>
    <mergeCell ref="C6:Q6"/>
    <mergeCell ref="C7:D8"/>
    <mergeCell ref="J1:O1"/>
    <mergeCell ref="N8:Q8"/>
    <mergeCell ref="E8:M8"/>
    <mergeCell ref="C31:D31"/>
    <mergeCell ref="C32:D32"/>
    <mergeCell ref="C30:D30"/>
    <mergeCell ref="C10:D10"/>
    <mergeCell ref="C20:D20"/>
    <mergeCell ref="C21:D21"/>
    <mergeCell ref="C22:D22"/>
    <mergeCell ref="C23:D23"/>
    <mergeCell ref="C24:D24"/>
    <mergeCell ref="C25:D25"/>
    <mergeCell ref="C26:D26"/>
    <mergeCell ref="C27:D27"/>
    <mergeCell ref="C28:D28"/>
    <mergeCell ref="C29:D29"/>
  </mergeCells>
  <conditionalFormatting sqref="E57:Q57">
    <cfRule type="cellIs" dxfId="12" priority="8" operator="equal">
      <formula>"jan."</formula>
    </cfRule>
  </conditionalFormatting>
  <conditionalFormatting sqref="P9">
    <cfRule type="cellIs" dxfId="11" priority="6" operator="equal">
      <formula>"jan."</formula>
    </cfRule>
  </conditionalFormatting>
  <conditionalFormatting sqref="O9">
    <cfRule type="cellIs" dxfId="10" priority="5" operator="equal">
      <formula>"jan."</formula>
    </cfRule>
  </conditionalFormatting>
  <conditionalFormatting sqref="O9">
    <cfRule type="cellIs" dxfId="9" priority="2" operator="equal">
      <formula>"jan."</formula>
    </cfRule>
  </conditionalFormatting>
  <conditionalFormatting sqref="N9">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AC59"/>
  <sheetViews>
    <sheetView workbookViewId="0"/>
  </sheetViews>
  <sheetFormatPr defaultRowHeight="12.75"/>
  <cols>
    <col min="1" max="1" width="1" style="1282" customWidth="1"/>
    <col min="2" max="2" width="2.5703125" style="1282" customWidth="1"/>
    <col min="3" max="3" width="1" style="1282" customWidth="1"/>
    <col min="4" max="4" width="21" style="1282" customWidth="1"/>
    <col min="5" max="5" width="0.42578125" style="1282" customWidth="1"/>
    <col min="6" max="6" width="9.28515625" style="1282" customWidth="1"/>
    <col min="7" max="7" width="0.5703125" style="1282" customWidth="1"/>
    <col min="8" max="8" width="8.140625" style="1282" customWidth="1"/>
    <col min="9" max="14" width="7.5703125" style="1282" customWidth="1"/>
    <col min="15" max="15" width="8.7109375" style="1282" customWidth="1"/>
    <col min="16" max="16" width="2.5703125" style="1282" customWidth="1"/>
    <col min="17" max="17" width="1" style="1282" customWidth="1"/>
    <col min="18" max="228" width="9.140625" style="1282"/>
    <col min="229" max="229" width="1" style="1282" customWidth="1"/>
    <col min="230" max="230" width="2.5703125" style="1282" customWidth="1"/>
    <col min="231" max="231" width="1" style="1282" customWidth="1"/>
    <col min="232" max="232" width="17.7109375" style="1282" customWidth="1"/>
    <col min="233" max="233" width="0" style="1282" hidden="1" customWidth="1"/>
    <col min="234" max="234" width="0.5703125" style="1282" customWidth="1"/>
    <col min="235" max="243" width="8.5703125" style="1282" customWidth="1"/>
    <col min="244" max="244" width="2.5703125" style="1282" customWidth="1"/>
    <col min="245" max="245" width="1" style="1282" customWidth="1"/>
    <col min="246" max="484" width="9.140625" style="1282"/>
    <col min="485" max="485" width="1" style="1282" customWidth="1"/>
    <col min="486" max="486" width="2.5703125" style="1282" customWidth="1"/>
    <col min="487" max="487" width="1" style="1282" customWidth="1"/>
    <col min="488" max="488" width="17.7109375" style="1282" customWidth="1"/>
    <col min="489" max="489" width="0" style="1282" hidden="1" customWidth="1"/>
    <col min="490" max="490" width="0.5703125" style="1282" customWidth="1"/>
    <col min="491" max="499" width="8.5703125" style="1282" customWidth="1"/>
    <col min="500" max="500" width="2.5703125" style="1282" customWidth="1"/>
    <col min="501" max="501" width="1" style="1282" customWidth="1"/>
    <col min="502" max="740" width="9.140625" style="1282"/>
    <col min="741" max="741" width="1" style="1282" customWidth="1"/>
    <col min="742" max="742" width="2.5703125" style="1282" customWidth="1"/>
    <col min="743" max="743" width="1" style="1282" customWidth="1"/>
    <col min="744" max="744" width="17.7109375" style="1282" customWidth="1"/>
    <col min="745" max="745" width="0" style="1282" hidden="1" customWidth="1"/>
    <col min="746" max="746" width="0.5703125" style="1282" customWidth="1"/>
    <col min="747" max="755" width="8.5703125" style="1282" customWidth="1"/>
    <col min="756" max="756" width="2.5703125" style="1282" customWidth="1"/>
    <col min="757" max="757" width="1" style="1282" customWidth="1"/>
    <col min="758" max="996" width="9.140625" style="1282"/>
    <col min="997" max="997" width="1" style="1282" customWidth="1"/>
    <col min="998" max="998" width="2.5703125" style="1282" customWidth="1"/>
    <col min="999" max="999" width="1" style="1282" customWidth="1"/>
    <col min="1000" max="1000" width="17.7109375" style="1282" customWidth="1"/>
    <col min="1001" max="1001" width="0" style="1282" hidden="1" customWidth="1"/>
    <col min="1002" max="1002" width="0.5703125" style="1282" customWidth="1"/>
    <col min="1003" max="1011" width="8.5703125" style="1282" customWidth="1"/>
    <col min="1012" max="1012" width="2.5703125" style="1282" customWidth="1"/>
    <col min="1013" max="1013" width="1" style="1282" customWidth="1"/>
    <col min="1014" max="1252" width="9.140625" style="1282"/>
    <col min="1253" max="1253" width="1" style="1282" customWidth="1"/>
    <col min="1254" max="1254" width="2.5703125" style="1282" customWidth="1"/>
    <col min="1255" max="1255" width="1" style="1282" customWidth="1"/>
    <col min="1256" max="1256" width="17.7109375" style="1282" customWidth="1"/>
    <col min="1257" max="1257" width="0" style="1282" hidden="1" customWidth="1"/>
    <col min="1258" max="1258" width="0.5703125" style="1282" customWidth="1"/>
    <col min="1259" max="1267" width="8.5703125" style="1282" customWidth="1"/>
    <col min="1268" max="1268" width="2.5703125" style="1282" customWidth="1"/>
    <col min="1269" max="1269" width="1" style="1282" customWidth="1"/>
    <col min="1270" max="1508" width="9.140625" style="1282"/>
    <col min="1509" max="1509" width="1" style="1282" customWidth="1"/>
    <col min="1510" max="1510" width="2.5703125" style="1282" customWidth="1"/>
    <col min="1511" max="1511" width="1" style="1282" customWidth="1"/>
    <col min="1512" max="1512" width="17.7109375" style="1282" customWidth="1"/>
    <col min="1513" max="1513" width="0" style="1282" hidden="1" customWidth="1"/>
    <col min="1514" max="1514" width="0.5703125" style="1282" customWidth="1"/>
    <col min="1515" max="1523" width="8.5703125" style="1282" customWidth="1"/>
    <col min="1524" max="1524" width="2.5703125" style="1282" customWidth="1"/>
    <col min="1525" max="1525" width="1" style="1282" customWidth="1"/>
    <col min="1526" max="1764" width="9.140625" style="1282"/>
    <col min="1765" max="1765" width="1" style="1282" customWidth="1"/>
    <col min="1766" max="1766" width="2.5703125" style="1282" customWidth="1"/>
    <col min="1767" max="1767" width="1" style="1282" customWidth="1"/>
    <col min="1768" max="1768" width="17.7109375" style="1282" customWidth="1"/>
    <col min="1769" max="1769" width="0" style="1282" hidden="1" customWidth="1"/>
    <col min="1770" max="1770" width="0.5703125" style="1282" customWidth="1"/>
    <col min="1771" max="1779" width="8.5703125" style="1282" customWidth="1"/>
    <col min="1780" max="1780" width="2.5703125" style="1282" customWidth="1"/>
    <col min="1781" max="1781" width="1" style="1282" customWidth="1"/>
    <col min="1782" max="2020" width="9.140625" style="1282"/>
    <col min="2021" max="2021" width="1" style="1282" customWidth="1"/>
    <col min="2022" max="2022" width="2.5703125" style="1282" customWidth="1"/>
    <col min="2023" max="2023" width="1" style="1282" customWidth="1"/>
    <col min="2024" max="2024" width="17.7109375" style="1282" customWidth="1"/>
    <col min="2025" max="2025" width="0" style="1282" hidden="1" customWidth="1"/>
    <col min="2026" max="2026" width="0.5703125" style="1282" customWidth="1"/>
    <col min="2027" max="2035" width="8.5703125" style="1282" customWidth="1"/>
    <col min="2036" max="2036" width="2.5703125" style="1282" customWidth="1"/>
    <col min="2037" max="2037" width="1" style="1282" customWidth="1"/>
    <col min="2038" max="2276" width="9.140625" style="1282"/>
    <col min="2277" max="2277" width="1" style="1282" customWidth="1"/>
    <col min="2278" max="2278" width="2.5703125" style="1282" customWidth="1"/>
    <col min="2279" max="2279" width="1" style="1282" customWidth="1"/>
    <col min="2280" max="2280" width="17.7109375" style="1282" customWidth="1"/>
    <col min="2281" max="2281" width="0" style="1282" hidden="1" customWidth="1"/>
    <col min="2282" max="2282" width="0.5703125" style="1282" customWidth="1"/>
    <col min="2283" max="2291" width="8.5703125" style="1282" customWidth="1"/>
    <col min="2292" max="2292" width="2.5703125" style="1282" customWidth="1"/>
    <col min="2293" max="2293" width="1" style="1282" customWidth="1"/>
    <col min="2294" max="2532" width="9.140625" style="1282"/>
    <col min="2533" max="2533" width="1" style="1282" customWidth="1"/>
    <col min="2534" max="2534" width="2.5703125" style="1282" customWidth="1"/>
    <col min="2535" max="2535" width="1" style="1282" customWidth="1"/>
    <col min="2536" max="2536" width="17.7109375" style="1282" customWidth="1"/>
    <col min="2537" max="2537" width="0" style="1282" hidden="1" customWidth="1"/>
    <col min="2538" max="2538" width="0.5703125" style="1282" customWidth="1"/>
    <col min="2539" max="2547" width="8.5703125" style="1282" customWidth="1"/>
    <col min="2548" max="2548" width="2.5703125" style="1282" customWidth="1"/>
    <col min="2549" max="2549" width="1" style="1282" customWidth="1"/>
    <col min="2550" max="2788" width="9.140625" style="1282"/>
    <col min="2789" max="2789" width="1" style="1282" customWidth="1"/>
    <col min="2790" max="2790" width="2.5703125" style="1282" customWidth="1"/>
    <col min="2791" max="2791" width="1" style="1282" customWidth="1"/>
    <col min="2792" max="2792" width="17.7109375" style="1282" customWidth="1"/>
    <col min="2793" max="2793" width="0" style="1282" hidden="1" customWidth="1"/>
    <col min="2794" max="2794" width="0.5703125" style="1282" customWidth="1"/>
    <col min="2795" max="2803" width="8.5703125" style="1282" customWidth="1"/>
    <col min="2804" max="2804" width="2.5703125" style="1282" customWidth="1"/>
    <col min="2805" max="2805" width="1" style="1282" customWidth="1"/>
    <col min="2806" max="3044" width="9.140625" style="1282"/>
    <col min="3045" max="3045" width="1" style="1282" customWidth="1"/>
    <col min="3046" max="3046" width="2.5703125" style="1282" customWidth="1"/>
    <col min="3047" max="3047" width="1" style="1282" customWidth="1"/>
    <col min="3048" max="3048" width="17.7109375" style="1282" customWidth="1"/>
    <col min="3049" max="3049" width="0" style="1282" hidden="1" customWidth="1"/>
    <col min="3050" max="3050" width="0.5703125" style="1282" customWidth="1"/>
    <col min="3051" max="3059" width="8.5703125" style="1282" customWidth="1"/>
    <col min="3060" max="3060" width="2.5703125" style="1282" customWidth="1"/>
    <col min="3061" max="3061" width="1" style="1282" customWidth="1"/>
    <col min="3062" max="3300" width="9.140625" style="1282"/>
    <col min="3301" max="3301" width="1" style="1282" customWidth="1"/>
    <col min="3302" max="3302" width="2.5703125" style="1282" customWidth="1"/>
    <col min="3303" max="3303" width="1" style="1282" customWidth="1"/>
    <col min="3304" max="3304" width="17.7109375" style="1282" customWidth="1"/>
    <col min="3305" max="3305" width="0" style="1282" hidden="1" customWidth="1"/>
    <col min="3306" max="3306" width="0.5703125" style="1282" customWidth="1"/>
    <col min="3307" max="3315" width="8.5703125" style="1282" customWidth="1"/>
    <col min="3316" max="3316" width="2.5703125" style="1282" customWidth="1"/>
    <col min="3317" max="3317" width="1" style="1282" customWidth="1"/>
    <col min="3318" max="3556" width="9.140625" style="1282"/>
    <col min="3557" max="3557" width="1" style="1282" customWidth="1"/>
    <col min="3558" max="3558" width="2.5703125" style="1282" customWidth="1"/>
    <col min="3559" max="3559" width="1" style="1282" customWidth="1"/>
    <col min="3560" max="3560" width="17.7109375" style="1282" customWidth="1"/>
    <col min="3561" max="3561" width="0" style="1282" hidden="1" customWidth="1"/>
    <col min="3562" max="3562" width="0.5703125" style="1282" customWidth="1"/>
    <col min="3563" max="3571" width="8.5703125" style="1282" customWidth="1"/>
    <col min="3572" max="3572" width="2.5703125" style="1282" customWidth="1"/>
    <col min="3573" max="3573" width="1" style="1282" customWidth="1"/>
    <col min="3574" max="3812" width="9.140625" style="1282"/>
    <col min="3813" max="3813" width="1" style="1282" customWidth="1"/>
    <col min="3814" max="3814" width="2.5703125" style="1282" customWidth="1"/>
    <col min="3815" max="3815" width="1" style="1282" customWidth="1"/>
    <col min="3816" max="3816" width="17.7109375" style="1282" customWidth="1"/>
    <col min="3817" max="3817" width="0" style="1282" hidden="1" customWidth="1"/>
    <col min="3818" max="3818" width="0.5703125" style="1282" customWidth="1"/>
    <col min="3819" max="3827" width="8.5703125" style="1282" customWidth="1"/>
    <col min="3828" max="3828" width="2.5703125" style="1282" customWidth="1"/>
    <col min="3829" max="3829" width="1" style="1282" customWidth="1"/>
    <col min="3830" max="4068" width="9.140625" style="1282"/>
    <col min="4069" max="4069" width="1" style="1282" customWidth="1"/>
    <col min="4070" max="4070" width="2.5703125" style="1282" customWidth="1"/>
    <col min="4071" max="4071" width="1" style="1282" customWidth="1"/>
    <col min="4072" max="4072" width="17.7109375" style="1282" customWidth="1"/>
    <col min="4073" max="4073" width="0" style="1282" hidden="1" customWidth="1"/>
    <col min="4074" max="4074" width="0.5703125" style="1282" customWidth="1"/>
    <col min="4075" max="4083" width="8.5703125" style="1282" customWidth="1"/>
    <col min="4084" max="4084" width="2.5703125" style="1282" customWidth="1"/>
    <col min="4085" max="4085" width="1" style="1282" customWidth="1"/>
    <col min="4086" max="4324" width="9.140625" style="1282"/>
    <col min="4325" max="4325" width="1" style="1282" customWidth="1"/>
    <col min="4326" max="4326" width="2.5703125" style="1282" customWidth="1"/>
    <col min="4327" max="4327" width="1" style="1282" customWidth="1"/>
    <col min="4328" max="4328" width="17.7109375" style="1282" customWidth="1"/>
    <col min="4329" max="4329" width="0" style="1282" hidden="1" customWidth="1"/>
    <col min="4330" max="4330" width="0.5703125" style="1282" customWidth="1"/>
    <col min="4331" max="4339" width="8.5703125" style="1282" customWidth="1"/>
    <col min="4340" max="4340" width="2.5703125" style="1282" customWidth="1"/>
    <col min="4341" max="4341" width="1" style="1282" customWidth="1"/>
    <col min="4342" max="4580" width="9.140625" style="1282"/>
    <col min="4581" max="4581" width="1" style="1282" customWidth="1"/>
    <col min="4582" max="4582" width="2.5703125" style="1282" customWidth="1"/>
    <col min="4583" max="4583" width="1" style="1282" customWidth="1"/>
    <col min="4584" max="4584" width="17.7109375" style="1282" customWidth="1"/>
    <col min="4585" max="4585" width="0" style="1282" hidden="1" customWidth="1"/>
    <col min="4586" max="4586" width="0.5703125" style="1282" customWidth="1"/>
    <col min="4587" max="4595" width="8.5703125" style="1282" customWidth="1"/>
    <col min="4596" max="4596" width="2.5703125" style="1282" customWidth="1"/>
    <col min="4597" max="4597" width="1" style="1282" customWidth="1"/>
    <col min="4598" max="4836" width="9.140625" style="1282"/>
    <col min="4837" max="4837" width="1" style="1282" customWidth="1"/>
    <col min="4838" max="4838" width="2.5703125" style="1282" customWidth="1"/>
    <col min="4839" max="4839" width="1" style="1282" customWidth="1"/>
    <col min="4840" max="4840" width="17.7109375" style="1282" customWidth="1"/>
    <col min="4841" max="4841" width="0" style="1282" hidden="1" customWidth="1"/>
    <col min="4842" max="4842" width="0.5703125" style="1282" customWidth="1"/>
    <col min="4843" max="4851" width="8.5703125" style="1282" customWidth="1"/>
    <col min="4852" max="4852" width="2.5703125" style="1282" customWidth="1"/>
    <col min="4853" max="4853" width="1" style="1282" customWidth="1"/>
    <col min="4854" max="5092" width="9.140625" style="1282"/>
    <col min="5093" max="5093" width="1" style="1282" customWidth="1"/>
    <col min="5094" max="5094" width="2.5703125" style="1282" customWidth="1"/>
    <col min="5095" max="5095" width="1" style="1282" customWidth="1"/>
    <col min="5096" max="5096" width="17.7109375" style="1282" customWidth="1"/>
    <col min="5097" max="5097" width="0" style="1282" hidden="1" customWidth="1"/>
    <col min="5098" max="5098" width="0.5703125" style="1282" customWidth="1"/>
    <col min="5099" max="5107" width="8.5703125" style="1282" customWidth="1"/>
    <col min="5108" max="5108" width="2.5703125" style="1282" customWidth="1"/>
    <col min="5109" max="5109" width="1" style="1282" customWidth="1"/>
    <col min="5110" max="5348" width="9.140625" style="1282"/>
    <col min="5349" max="5349" width="1" style="1282" customWidth="1"/>
    <col min="5350" max="5350" width="2.5703125" style="1282" customWidth="1"/>
    <col min="5351" max="5351" width="1" style="1282" customWidth="1"/>
    <col min="5352" max="5352" width="17.7109375" style="1282" customWidth="1"/>
    <col min="5353" max="5353" width="0" style="1282" hidden="1" customWidth="1"/>
    <col min="5354" max="5354" width="0.5703125" style="1282" customWidth="1"/>
    <col min="5355" max="5363" width="8.5703125" style="1282" customWidth="1"/>
    <col min="5364" max="5364" width="2.5703125" style="1282" customWidth="1"/>
    <col min="5365" max="5365" width="1" style="1282" customWidth="1"/>
    <col min="5366" max="5604" width="9.140625" style="1282"/>
    <col min="5605" max="5605" width="1" style="1282" customWidth="1"/>
    <col min="5606" max="5606" width="2.5703125" style="1282" customWidth="1"/>
    <col min="5607" max="5607" width="1" style="1282" customWidth="1"/>
    <col min="5608" max="5608" width="17.7109375" style="1282" customWidth="1"/>
    <col min="5609" max="5609" width="0" style="1282" hidden="1" customWidth="1"/>
    <col min="5610" max="5610" width="0.5703125" style="1282" customWidth="1"/>
    <col min="5611" max="5619" width="8.5703125" style="1282" customWidth="1"/>
    <col min="5620" max="5620" width="2.5703125" style="1282" customWidth="1"/>
    <col min="5621" max="5621" width="1" style="1282" customWidth="1"/>
    <col min="5622" max="5860" width="9.140625" style="1282"/>
    <col min="5861" max="5861" width="1" style="1282" customWidth="1"/>
    <col min="5862" max="5862" width="2.5703125" style="1282" customWidth="1"/>
    <col min="5863" max="5863" width="1" style="1282" customWidth="1"/>
    <col min="5864" max="5864" width="17.7109375" style="1282" customWidth="1"/>
    <col min="5865" max="5865" width="0" style="1282" hidden="1" customWidth="1"/>
    <col min="5866" max="5866" width="0.5703125" style="1282" customWidth="1"/>
    <col min="5867" max="5875" width="8.5703125" style="1282" customWidth="1"/>
    <col min="5876" max="5876" width="2.5703125" style="1282" customWidth="1"/>
    <col min="5877" max="5877" width="1" style="1282" customWidth="1"/>
    <col min="5878" max="6116" width="9.140625" style="1282"/>
    <col min="6117" max="6117" width="1" style="1282" customWidth="1"/>
    <col min="6118" max="6118" width="2.5703125" style="1282" customWidth="1"/>
    <col min="6119" max="6119" width="1" style="1282" customWidth="1"/>
    <col min="6120" max="6120" width="17.7109375" style="1282" customWidth="1"/>
    <col min="6121" max="6121" width="0" style="1282" hidden="1" customWidth="1"/>
    <col min="6122" max="6122" width="0.5703125" style="1282" customWidth="1"/>
    <col min="6123" max="6131" width="8.5703125" style="1282" customWidth="1"/>
    <col min="6132" max="6132" width="2.5703125" style="1282" customWidth="1"/>
    <col min="6133" max="6133" width="1" style="1282" customWidth="1"/>
    <col min="6134" max="6372" width="9.140625" style="1282"/>
    <col min="6373" max="6373" width="1" style="1282" customWidth="1"/>
    <col min="6374" max="6374" width="2.5703125" style="1282" customWidth="1"/>
    <col min="6375" max="6375" width="1" style="1282" customWidth="1"/>
    <col min="6376" max="6376" width="17.7109375" style="1282" customWidth="1"/>
    <col min="6377" max="6377" width="0" style="1282" hidden="1" customWidth="1"/>
    <col min="6378" max="6378" width="0.5703125" style="1282" customWidth="1"/>
    <col min="6379" max="6387" width="8.5703125" style="1282" customWidth="1"/>
    <col min="6388" max="6388" width="2.5703125" style="1282" customWidth="1"/>
    <col min="6389" max="6389" width="1" style="1282" customWidth="1"/>
    <col min="6390" max="6628" width="9.140625" style="1282"/>
    <col min="6629" max="6629" width="1" style="1282" customWidth="1"/>
    <col min="6630" max="6630" width="2.5703125" style="1282" customWidth="1"/>
    <col min="6631" max="6631" width="1" style="1282" customWidth="1"/>
    <col min="6632" max="6632" width="17.7109375" style="1282" customWidth="1"/>
    <col min="6633" max="6633" width="0" style="1282" hidden="1" customWidth="1"/>
    <col min="6634" max="6634" width="0.5703125" style="1282" customWidth="1"/>
    <col min="6635" max="6643" width="8.5703125" style="1282" customWidth="1"/>
    <col min="6644" max="6644" width="2.5703125" style="1282" customWidth="1"/>
    <col min="6645" max="6645" width="1" style="1282" customWidth="1"/>
    <col min="6646" max="6884" width="9.140625" style="1282"/>
    <col min="6885" max="6885" width="1" style="1282" customWidth="1"/>
    <col min="6886" max="6886" width="2.5703125" style="1282" customWidth="1"/>
    <col min="6887" max="6887" width="1" style="1282" customWidth="1"/>
    <col min="6888" max="6888" width="17.7109375" style="1282" customWidth="1"/>
    <col min="6889" max="6889" width="0" style="1282" hidden="1" customWidth="1"/>
    <col min="6890" max="6890" width="0.5703125" style="1282" customWidth="1"/>
    <col min="6891" max="6899" width="8.5703125" style="1282" customWidth="1"/>
    <col min="6900" max="6900" width="2.5703125" style="1282" customWidth="1"/>
    <col min="6901" max="6901" width="1" style="1282" customWidth="1"/>
    <col min="6902" max="7140" width="9.140625" style="1282"/>
    <col min="7141" max="7141" width="1" style="1282" customWidth="1"/>
    <col min="7142" max="7142" width="2.5703125" style="1282" customWidth="1"/>
    <col min="7143" max="7143" width="1" style="1282" customWidth="1"/>
    <col min="7144" max="7144" width="17.7109375" style="1282" customWidth="1"/>
    <col min="7145" max="7145" width="0" style="1282" hidden="1" customWidth="1"/>
    <col min="7146" max="7146" width="0.5703125" style="1282" customWidth="1"/>
    <col min="7147" max="7155" width="8.5703125" style="1282" customWidth="1"/>
    <col min="7156" max="7156" width="2.5703125" style="1282" customWidth="1"/>
    <col min="7157" max="7157" width="1" style="1282" customWidth="1"/>
    <col min="7158" max="7396" width="9.140625" style="1282"/>
    <col min="7397" max="7397" width="1" style="1282" customWidth="1"/>
    <col min="7398" max="7398" width="2.5703125" style="1282" customWidth="1"/>
    <col min="7399" max="7399" width="1" style="1282" customWidth="1"/>
    <col min="7400" max="7400" width="17.7109375" style="1282" customWidth="1"/>
    <col min="7401" max="7401" width="0" style="1282" hidden="1" customWidth="1"/>
    <col min="7402" max="7402" width="0.5703125" style="1282" customWidth="1"/>
    <col min="7403" max="7411" width="8.5703125" style="1282" customWidth="1"/>
    <col min="7412" max="7412" width="2.5703125" style="1282" customWidth="1"/>
    <col min="7413" max="7413" width="1" style="1282" customWidth="1"/>
    <col min="7414" max="7652" width="9.140625" style="1282"/>
    <col min="7653" max="7653" width="1" style="1282" customWidth="1"/>
    <col min="7654" max="7654" width="2.5703125" style="1282" customWidth="1"/>
    <col min="7655" max="7655" width="1" style="1282" customWidth="1"/>
    <col min="7656" max="7656" width="17.7109375" style="1282" customWidth="1"/>
    <col min="7657" max="7657" width="0" style="1282" hidden="1" customWidth="1"/>
    <col min="7658" max="7658" width="0.5703125" style="1282" customWidth="1"/>
    <col min="7659" max="7667" width="8.5703125" style="1282" customWidth="1"/>
    <col min="7668" max="7668" width="2.5703125" style="1282" customWidth="1"/>
    <col min="7669" max="7669" width="1" style="1282" customWidth="1"/>
    <col min="7670" max="7908" width="9.140625" style="1282"/>
    <col min="7909" max="7909" width="1" style="1282" customWidth="1"/>
    <col min="7910" max="7910" width="2.5703125" style="1282" customWidth="1"/>
    <col min="7911" max="7911" width="1" style="1282" customWidth="1"/>
    <col min="7912" max="7912" width="17.7109375" style="1282" customWidth="1"/>
    <col min="7913" max="7913" width="0" style="1282" hidden="1" customWidth="1"/>
    <col min="7914" max="7914" width="0.5703125" style="1282" customWidth="1"/>
    <col min="7915" max="7923" width="8.5703125" style="1282" customWidth="1"/>
    <col min="7924" max="7924" width="2.5703125" style="1282" customWidth="1"/>
    <col min="7925" max="7925" width="1" style="1282" customWidth="1"/>
    <col min="7926" max="8164" width="9.140625" style="1282"/>
    <col min="8165" max="8165" width="1" style="1282" customWidth="1"/>
    <col min="8166" max="8166" width="2.5703125" style="1282" customWidth="1"/>
    <col min="8167" max="8167" width="1" style="1282" customWidth="1"/>
    <col min="8168" max="8168" width="17.7109375" style="1282" customWidth="1"/>
    <col min="8169" max="8169" width="0" style="1282" hidden="1" customWidth="1"/>
    <col min="8170" max="8170" width="0.5703125" style="1282" customWidth="1"/>
    <col min="8171" max="8179" width="8.5703125" style="1282" customWidth="1"/>
    <col min="8180" max="8180" width="2.5703125" style="1282" customWidth="1"/>
    <col min="8181" max="8181" width="1" style="1282" customWidth="1"/>
    <col min="8182" max="8420" width="9.140625" style="1282"/>
    <col min="8421" max="8421" width="1" style="1282" customWidth="1"/>
    <col min="8422" max="8422" width="2.5703125" style="1282" customWidth="1"/>
    <col min="8423" max="8423" width="1" style="1282" customWidth="1"/>
    <col min="8424" max="8424" width="17.7109375" style="1282" customWidth="1"/>
    <col min="8425" max="8425" width="0" style="1282" hidden="1" customWidth="1"/>
    <col min="8426" max="8426" width="0.5703125" style="1282" customWidth="1"/>
    <col min="8427" max="8435" width="8.5703125" style="1282" customWidth="1"/>
    <col min="8436" max="8436" width="2.5703125" style="1282" customWidth="1"/>
    <col min="8437" max="8437" width="1" style="1282" customWidth="1"/>
    <col min="8438" max="8676" width="9.140625" style="1282"/>
    <col min="8677" max="8677" width="1" style="1282" customWidth="1"/>
    <col min="8678" max="8678" width="2.5703125" style="1282" customWidth="1"/>
    <col min="8679" max="8679" width="1" style="1282" customWidth="1"/>
    <col min="8680" max="8680" width="17.7109375" style="1282" customWidth="1"/>
    <col min="8681" max="8681" width="0" style="1282" hidden="1" customWidth="1"/>
    <col min="8682" max="8682" width="0.5703125" style="1282" customWidth="1"/>
    <col min="8683" max="8691" width="8.5703125" style="1282" customWidth="1"/>
    <col min="8692" max="8692" width="2.5703125" style="1282" customWidth="1"/>
    <col min="8693" max="8693" width="1" style="1282" customWidth="1"/>
    <col min="8694" max="8932" width="9.140625" style="1282"/>
    <col min="8933" max="8933" width="1" style="1282" customWidth="1"/>
    <col min="8934" max="8934" width="2.5703125" style="1282" customWidth="1"/>
    <col min="8935" max="8935" width="1" style="1282" customWidth="1"/>
    <col min="8936" max="8936" width="17.7109375" style="1282" customWidth="1"/>
    <col min="8937" max="8937" width="0" style="1282" hidden="1" customWidth="1"/>
    <col min="8938" max="8938" width="0.5703125" style="1282" customWidth="1"/>
    <col min="8939" max="8947" width="8.5703125" style="1282" customWidth="1"/>
    <col min="8948" max="8948" width="2.5703125" style="1282" customWidth="1"/>
    <col min="8949" max="8949" width="1" style="1282" customWidth="1"/>
    <col min="8950" max="9188" width="9.140625" style="1282"/>
    <col min="9189" max="9189" width="1" style="1282" customWidth="1"/>
    <col min="9190" max="9190" width="2.5703125" style="1282" customWidth="1"/>
    <col min="9191" max="9191" width="1" style="1282" customWidth="1"/>
    <col min="9192" max="9192" width="17.7109375" style="1282" customWidth="1"/>
    <col min="9193" max="9193" width="0" style="1282" hidden="1" customWidth="1"/>
    <col min="9194" max="9194" width="0.5703125" style="1282" customWidth="1"/>
    <col min="9195" max="9203" width="8.5703125" style="1282" customWidth="1"/>
    <col min="9204" max="9204" width="2.5703125" style="1282" customWidth="1"/>
    <col min="9205" max="9205" width="1" style="1282" customWidth="1"/>
    <col min="9206" max="9444" width="9.140625" style="1282"/>
    <col min="9445" max="9445" width="1" style="1282" customWidth="1"/>
    <col min="9446" max="9446" width="2.5703125" style="1282" customWidth="1"/>
    <col min="9447" max="9447" width="1" style="1282" customWidth="1"/>
    <col min="9448" max="9448" width="17.7109375" style="1282" customWidth="1"/>
    <col min="9449" max="9449" width="0" style="1282" hidden="1" customWidth="1"/>
    <col min="9450" max="9450" width="0.5703125" style="1282" customWidth="1"/>
    <col min="9451" max="9459" width="8.5703125" style="1282" customWidth="1"/>
    <col min="9460" max="9460" width="2.5703125" style="1282" customWidth="1"/>
    <col min="9461" max="9461" width="1" style="1282" customWidth="1"/>
    <col min="9462" max="9700" width="9.140625" style="1282"/>
    <col min="9701" max="9701" width="1" style="1282" customWidth="1"/>
    <col min="9702" max="9702" width="2.5703125" style="1282" customWidth="1"/>
    <col min="9703" max="9703" width="1" style="1282" customWidth="1"/>
    <col min="9704" max="9704" width="17.7109375" style="1282" customWidth="1"/>
    <col min="9705" max="9705" width="0" style="1282" hidden="1" customWidth="1"/>
    <col min="9706" max="9706" width="0.5703125" style="1282" customWidth="1"/>
    <col min="9707" max="9715" width="8.5703125" style="1282" customWidth="1"/>
    <col min="9716" max="9716" width="2.5703125" style="1282" customWidth="1"/>
    <col min="9717" max="9717" width="1" style="1282" customWidth="1"/>
    <col min="9718" max="9956" width="9.140625" style="1282"/>
    <col min="9957" max="9957" width="1" style="1282" customWidth="1"/>
    <col min="9958" max="9958" width="2.5703125" style="1282" customWidth="1"/>
    <col min="9959" max="9959" width="1" style="1282" customWidth="1"/>
    <col min="9960" max="9960" width="17.7109375" style="1282" customWidth="1"/>
    <col min="9961" max="9961" width="0" style="1282" hidden="1" customWidth="1"/>
    <col min="9962" max="9962" width="0.5703125" style="1282" customWidth="1"/>
    <col min="9963" max="9971" width="8.5703125" style="1282" customWidth="1"/>
    <col min="9972" max="9972" width="2.5703125" style="1282" customWidth="1"/>
    <col min="9973" max="9973" width="1" style="1282" customWidth="1"/>
    <col min="9974" max="10212" width="9.140625" style="1282"/>
    <col min="10213" max="10213" width="1" style="1282" customWidth="1"/>
    <col min="10214" max="10214" width="2.5703125" style="1282" customWidth="1"/>
    <col min="10215" max="10215" width="1" style="1282" customWidth="1"/>
    <col min="10216" max="10216" width="17.7109375" style="1282" customWidth="1"/>
    <col min="10217" max="10217" width="0" style="1282" hidden="1" customWidth="1"/>
    <col min="10218" max="10218" width="0.5703125" style="1282" customWidth="1"/>
    <col min="10219" max="10227" width="8.5703125" style="1282" customWidth="1"/>
    <col min="10228" max="10228" width="2.5703125" style="1282" customWidth="1"/>
    <col min="10229" max="10229" width="1" style="1282" customWidth="1"/>
    <col min="10230" max="10468" width="9.140625" style="1282"/>
    <col min="10469" max="10469" width="1" style="1282" customWidth="1"/>
    <col min="10470" max="10470" width="2.5703125" style="1282" customWidth="1"/>
    <col min="10471" max="10471" width="1" style="1282" customWidth="1"/>
    <col min="10472" max="10472" width="17.7109375" style="1282" customWidth="1"/>
    <col min="10473" max="10473" width="0" style="1282" hidden="1" customWidth="1"/>
    <col min="10474" max="10474" width="0.5703125" style="1282" customWidth="1"/>
    <col min="10475" max="10483" width="8.5703125" style="1282" customWidth="1"/>
    <col min="10484" max="10484" width="2.5703125" style="1282" customWidth="1"/>
    <col min="10485" max="10485" width="1" style="1282" customWidth="1"/>
    <col min="10486" max="10724" width="9.140625" style="1282"/>
    <col min="10725" max="10725" width="1" style="1282" customWidth="1"/>
    <col min="10726" max="10726" width="2.5703125" style="1282" customWidth="1"/>
    <col min="10727" max="10727" width="1" style="1282" customWidth="1"/>
    <col min="10728" max="10728" width="17.7109375" style="1282" customWidth="1"/>
    <col min="10729" max="10729" width="0" style="1282" hidden="1" customWidth="1"/>
    <col min="10730" max="10730" width="0.5703125" style="1282" customWidth="1"/>
    <col min="10731" max="10739" width="8.5703125" style="1282" customWidth="1"/>
    <col min="10740" max="10740" width="2.5703125" style="1282" customWidth="1"/>
    <col min="10741" max="10741" width="1" style="1282" customWidth="1"/>
    <col min="10742" max="10980" width="9.140625" style="1282"/>
    <col min="10981" max="10981" width="1" style="1282" customWidth="1"/>
    <col min="10982" max="10982" width="2.5703125" style="1282" customWidth="1"/>
    <col min="10983" max="10983" width="1" style="1282" customWidth="1"/>
    <col min="10984" max="10984" width="17.7109375" style="1282" customWidth="1"/>
    <col min="10985" max="10985" width="0" style="1282" hidden="1" customWidth="1"/>
    <col min="10986" max="10986" width="0.5703125" style="1282" customWidth="1"/>
    <col min="10987" max="10995" width="8.5703125" style="1282" customWidth="1"/>
    <col min="10996" max="10996" width="2.5703125" style="1282" customWidth="1"/>
    <col min="10997" max="10997" width="1" style="1282" customWidth="1"/>
    <col min="10998" max="11236" width="9.140625" style="1282"/>
    <col min="11237" max="11237" width="1" style="1282" customWidth="1"/>
    <col min="11238" max="11238" width="2.5703125" style="1282" customWidth="1"/>
    <col min="11239" max="11239" width="1" style="1282" customWidth="1"/>
    <col min="11240" max="11240" width="17.7109375" style="1282" customWidth="1"/>
    <col min="11241" max="11241" width="0" style="1282" hidden="1" customWidth="1"/>
    <col min="11242" max="11242" width="0.5703125" style="1282" customWidth="1"/>
    <col min="11243" max="11251" width="8.5703125" style="1282" customWidth="1"/>
    <col min="11252" max="11252" width="2.5703125" style="1282" customWidth="1"/>
    <col min="11253" max="11253" width="1" style="1282" customWidth="1"/>
    <col min="11254" max="11492" width="9.140625" style="1282"/>
    <col min="11493" max="11493" width="1" style="1282" customWidth="1"/>
    <col min="11494" max="11494" width="2.5703125" style="1282" customWidth="1"/>
    <col min="11495" max="11495" width="1" style="1282" customWidth="1"/>
    <col min="11496" max="11496" width="17.7109375" style="1282" customWidth="1"/>
    <col min="11497" max="11497" width="0" style="1282" hidden="1" customWidth="1"/>
    <col min="11498" max="11498" width="0.5703125" style="1282" customWidth="1"/>
    <col min="11499" max="11507" width="8.5703125" style="1282" customWidth="1"/>
    <col min="11508" max="11508" width="2.5703125" style="1282" customWidth="1"/>
    <col min="11509" max="11509" width="1" style="1282" customWidth="1"/>
    <col min="11510" max="11748" width="9.140625" style="1282"/>
    <col min="11749" max="11749" width="1" style="1282" customWidth="1"/>
    <col min="11750" max="11750" width="2.5703125" style="1282" customWidth="1"/>
    <col min="11751" max="11751" width="1" style="1282" customWidth="1"/>
    <col min="11752" max="11752" width="17.7109375" style="1282" customWidth="1"/>
    <col min="11753" max="11753" width="0" style="1282" hidden="1" customWidth="1"/>
    <col min="11754" max="11754" width="0.5703125" style="1282" customWidth="1"/>
    <col min="11755" max="11763" width="8.5703125" style="1282" customWidth="1"/>
    <col min="11764" max="11764" width="2.5703125" style="1282" customWidth="1"/>
    <col min="11765" max="11765" width="1" style="1282" customWidth="1"/>
    <col min="11766" max="12004" width="9.140625" style="1282"/>
    <col min="12005" max="12005" width="1" style="1282" customWidth="1"/>
    <col min="12006" max="12006" width="2.5703125" style="1282" customWidth="1"/>
    <col min="12007" max="12007" width="1" style="1282" customWidth="1"/>
    <col min="12008" max="12008" width="17.7109375" style="1282" customWidth="1"/>
    <col min="12009" max="12009" width="0" style="1282" hidden="1" customWidth="1"/>
    <col min="12010" max="12010" width="0.5703125" style="1282" customWidth="1"/>
    <col min="12011" max="12019" width="8.5703125" style="1282" customWidth="1"/>
    <col min="12020" max="12020" width="2.5703125" style="1282" customWidth="1"/>
    <col min="12021" max="12021" width="1" style="1282" customWidth="1"/>
    <col min="12022" max="12260" width="9.140625" style="1282"/>
    <col min="12261" max="12261" width="1" style="1282" customWidth="1"/>
    <col min="12262" max="12262" width="2.5703125" style="1282" customWidth="1"/>
    <col min="12263" max="12263" width="1" style="1282" customWidth="1"/>
    <col min="12264" max="12264" width="17.7109375" style="1282" customWidth="1"/>
    <col min="12265" max="12265" width="0" style="1282" hidden="1" customWidth="1"/>
    <col min="12266" max="12266" width="0.5703125" style="1282" customWidth="1"/>
    <col min="12267" max="12275" width="8.5703125" style="1282" customWidth="1"/>
    <col min="12276" max="12276" width="2.5703125" style="1282" customWidth="1"/>
    <col min="12277" max="12277" width="1" style="1282" customWidth="1"/>
    <col min="12278" max="12516" width="9.140625" style="1282"/>
    <col min="12517" max="12517" width="1" style="1282" customWidth="1"/>
    <col min="12518" max="12518" width="2.5703125" style="1282" customWidth="1"/>
    <col min="12519" max="12519" width="1" style="1282" customWidth="1"/>
    <col min="12520" max="12520" width="17.7109375" style="1282" customWidth="1"/>
    <col min="12521" max="12521" width="0" style="1282" hidden="1" customWidth="1"/>
    <col min="12522" max="12522" width="0.5703125" style="1282" customWidth="1"/>
    <col min="12523" max="12531" width="8.5703125" style="1282" customWidth="1"/>
    <col min="12532" max="12532" width="2.5703125" style="1282" customWidth="1"/>
    <col min="12533" max="12533" width="1" style="1282" customWidth="1"/>
    <col min="12534" max="12772" width="9.140625" style="1282"/>
    <col min="12773" max="12773" width="1" style="1282" customWidth="1"/>
    <col min="12774" max="12774" width="2.5703125" style="1282" customWidth="1"/>
    <col min="12775" max="12775" width="1" style="1282" customWidth="1"/>
    <col min="12776" max="12776" width="17.7109375" style="1282" customWidth="1"/>
    <col min="12777" max="12777" width="0" style="1282" hidden="1" customWidth="1"/>
    <col min="12778" max="12778" width="0.5703125" style="1282" customWidth="1"/>
    <col min="12779" max="12787" width="8.5703125" style="1282" customWidth="1"/>
    <col min="12788" max="12788" width="2.5703125" style="1282" customWidth="1"/>
    <col min="12789" max="12789" width="1" style="1282" customWidth="1"/>
    <col min="12790" max="13028" width="9.140625" style="1282"/>
    <col min="13029" max="13029" width="1" style="1282" customWidth="1"/>
    <col min="13030" max="13030" width="2.5703125" style="1282" customWidth="1"/>
    <col min="13031" max="13031" width="1" style="1282" customWidth="1"/>
    <col min="13032" max="13032" width="17.7109375" style="1282" customWidth="1"/>
    <col min="13033" max="13033" width="0" style="1282" hidden="1" customWidth="1"/>
    <col min="13034" max="13034" width="0.5703125" style="1282" customWidth="1"/>
    <col min="13035" max="13043" width="8.5703125" style="1282" customWidth="1"/>
    <col min="13044" max="13044" width="2.5703125" style="1282" customWidth="1"/>
    <col min="13045" max="13045" width="1" style="1282" customWidth="1"/>
    <col min="13046" max="13284" width="9.140625" style="1282"/>
    <col min="13285" max="13285" width="1" style="1282" customWidth="1"/>
    <col min="13286" max="13286" width="2.5703125" style="1282" customWidth="1"/>
    <col min="13287" max="13287" width="1" style="1282" customWidth="1"/>
    <col min="13288" max="13288" width="17.7109375" style="1282" customWidth="1"/>
    <col min="13289" max="13289" width="0" style="1282" hidden="1" customWidth="1"/>
    <col min="13290" max="13290" width="0.5703125" style="1282" customWidth="1"/>
    <col min="13291" max="13299" width="8.5703125" style="1282" customWidth="1"/>
    <col min="13300" max="13300" width="2.5703125" style="1282" customWidth="1"/>
    <col min="13301" max="13301" width="1" style="1282" customWidth="1"/>
    <col min="13302" max="13540" width="9.140625" style="1282"/>
    <col min="13541" max="13541" width="1" style="1282" customWidth="1"/>
    <col min="13542" max="13542" width="2.5703125" style="1282" customWidth="1"/>
    <col min="13543" max="13543" width="1" style="1282" customWidth="1"/>
    <col min="13544" max="13544" width="17.7109375" style="1282" customWidth="1"/>
    <col min="13545" max="13545" width="0" style="1282" hidden="1" customWidth="1"/>
    <col min="13546" max="13546" width="0.5703125" style="1282" customWidth="1"/>
    <col min="13547" max="13555" width="8.5703125" style="1282" customWidth="1"/>
    <col min="13556" max="13556" width="2.5703125" style="1282" customWidth="1"/>
    <col min="13557" max="13557" width="1" style="1282" customWidth="1"/>
    <col min="13558" max="13796" width="9.140625" style="1282"/>
    <col min="13797" max="13797" width="1" style="1282" customWidth="1"/>
    <col min="13798" max="13798" width="2.5703125" style="1282" customWidth="1"/>
    <col min="13799" max="13799" width="1" style="1282" customWidth="1"/>
    <col min="13800" max="13800" width="17.7109375" style="1282" customWidth="1"/>
    <col min="13801" max="13801" width="0" style="1282" hidden="1" customWidth="1"/>
    <col min="13802" max="13802" width="0.5703125" style="1282" customWidth="1"/>
    <col min="13803" max="13811" width="8.5703125" style="1282" customWidth="1"/>
    <col min="13812" max="13812" width="2.5703125" style="1282" customWidth="1"/>
    <col min="13813" max="13813" width="1" style="1282" customWidth="1"/>
    <col min="13814" max="14052" width="9.140625" style="1282"/>
    <col min="14053" max="14053" width="1" style="1282" customWidth="1"/>
    <col min="14054" max="14054" width="2.5703125" style="1282" customWidth="1"/>
    <col min="14055" max="14055" width="1" style="1282" customWidth="1"/>
    <col min="14056" max="14056" width="17.7109375" style="1282" customWidth="1"/>
    <col min="14057" max="14057" width="0" style="1282" hidden="1" customWidth="1"/>
    <col min="14058" max="14058" width="0.5703125" style="1282" customWidth="1"/>
    <col min="14059" max="14067" width="8.5703125" style="1282" customWidth="1"/>
    <col min="14068" max="14068" width="2.5703125" style="1282" customWidth="1"/>
    <col min="14069" max="14069" width="1" style="1282" customWidth="1"/>
    <col min="14070" max="14308" width="9.140625" style="1282"/>
    <col min="14309" max="14309" width="1" style="1282" customWidth="1"/>
    <col min="14310" max="14310" width="2.5703125" style="1282" customWidth="1"/>
    <col min="14311" max="14311" width="1" style="1282" customWidth="1"/>
    <col min="14312" max="14312" width="17.7109375" style="1282" customWidth="1"/>
    <col min="14313" max="14313" width="0" style="1282" hidden="1" customWidth="1"/>
    <col min="14314" max="14314" width="0.5703125" style="1282" customWidth="1"/>
    <col min="14315" max="14323" width="8.5703125" style="1282" customWidth="1"/>
    <col min="14324" max="14324" width="2.5703125" style="1282" customWidth="1"/>
    <col min="14325" max="14325" width="1" style="1282" customWidth="1"/>
    <col min="14326" max="14564" width="9.140625" style="1282"/>
    <col min="14565" max="14565" width="1" style="1282" customWidth="1"/>
    <col min="14566" max="14566" width="2.5703125" style="1282" customWidth="1"/>
    <col min="14567" max="14567" width="1" style="1282" customWidth="1"/>
    <col min="14568" max="14568" width="17.7109375" style="1282" customWidth="1"/>
    <col min="14569" max="14569" width="0" style="1282" hidden="1" customWidth="1"/>
    <col min="14570" max="14570" width="0.5703125" style="1282" customWidth="1"/>
    <col min="14571" max="14579" width="8.5703125" style="1282" customWidth="1"/>
    <col min="14580" max="14580" width="2.5703125" style="1282" customWidth="1"/>
    <col min="14581" max="14581" width="1" style="1282" customWidth="1"/>
    <col min="14582" max="14820" width="9.140625" style="1282"/>
    <col min="14821" max="14821" width="1" style="1282" customWidth="1"/>
    <col min="14822" max="14822" width="2.5703125" style="1282" customWidth="1"/>
    <col min="14823" max="14823" width="1" style="1282" customWidth="1"/>
    <col min="14824" max="14824" width="17.7109375" style="1282" customWidth="1"/>
    <col min="14825" max="14825" width="0" style="1282" hidden="1" customWidth="1"/>
    <col min="14826" max="14826" width="0.5703125" style="1282" customWidth="1"/>
    <col min="14827" max="14835" width="8.5703125" style="1282" customWidth="1"/>
    <col min="14836" max="14836" width="2.5703125" style="1282" customWidth="1"/>
    <col min="14837" max="14837" width="1" style="1282" customWidth="1"/>
    <col min="14838" max="15076" width="9.140625" style="1282"/>
    <col min="15077" max="15077" width="1" style="1282" customWidth="1"/>
    <col min="15078" max="15078" width="2.5703125" style="1282" customWidth="1"/>
    <col min="15079" max="15079" width="1" style="1282" customWidth="1"/>
    <col min="15080" max="15080" width="17.7109375" style="1282" customWidth="1"/>
    <col min="15081" max="15081" width="0" style="1282" hidden="1" customWidth="1"/>
    <col min="15082" max="15082" width="0.5703125" style="1282" customWidth="1"/>
    <col min="15083" max="15091" width="8.5703125" style="1282" customWidth="1"/>
    <col min="15092" max="15092" width="2.5703125" style="1282" customWidth="1"/>
    <col min="15093" max="15093" width="1" style="1282" customWidth="1"/>
    <col min="15094" max="15332" width="9.140625" style="1282"/>
    <col min="15333" max="15333" width="1" style="1282" customWidth="1"/>
    <col min="15334" max="15334" width="2.5703125" style="1282" customWidth="1"/>
    <col min="15335" max="15335" width="1" style="1282" customWidth="1"/>
    <col min="15336" max="15336" width="17.7109375" style="1282" customWidth="1"/>
    <col min="15337" max="15337" width="0" style="1282" hidden="1" customWidth="1"/>
    <col min="15338" max="15338" width="0.5703125" style="1282" customWidth="1"/>
    <col min="15339" max="15347" width="8.5703125" style="1282" customWidth="1"/>
    <col min="15348" max="15348" width="2.5703125" style="1282" customWidth="1"/>
    <col min="15349" max="15349" width="1" style="1282" customWidth="1"/>
    <col min="15350" max="15588" width="9.140625" style="1282"/>
    <col min="15589" max="15589" width="1" style="1282" customWidth="1"/>
    <col min="15590" max="15590" width="2.5703125" style="1282" customWidth="1"/>
    <col min="15591" max="15591" width="1" style="1282" customWidth="1"/>
    <col min="15592" max="15592" width="17.7109375" style="1282" customWidth="1"/>
    <col min="15593" max="15593" width="0" style="1282" hidden="1" customWidth="1"/>
    <col min="15594" max="15594" width="0.5703125" style="1282" customWidth="1"/>
    <col min="15595" max="15603" width="8.5703125" style="1282" customWidth="1"/>
    <col min="15604" max="15604" width="2.5703125" style="1282" customWidth="1"/>
    <col min="15605" max="15605" width="1" style="1282" customWidth="1"/>
    <col min="15606" max="15844" width="9.140625" style="1282"/>
    <col min="15845" max="15845" width="1" style="1282" customWidth="1"/>
    <col min="15846" max="15846" width="2.5703125" style="1282" customWidth="1"/>
    <col min="15847" max="15847" width="1" style="1282" customWidth="1"/>
    <col min="15848" max="15848" width="17.7109375" style="1282" customWidth="1"/>
    <col min="15849" max="15849" width="0" style="1282" hidden="1" customWidth="1"/>
    <col min="15850" max="15850" width="0.5703125" style="1282" customWidth="1"/>
    <col min="15851" max="15859" width="8.5703125" style="1282" customWidth="1"/>
    <col min="15860" max="15860" width="2.5703125" style="1282" customWidth="1"/>
    <col min="15861" max="15861" width="1" style="1282" customWidth="1"/>
    <col min="15862" max="16100" width="9.140625" style="1282"/>
    <col min="16101" max="16101" width="1" style="1282" customWidth="1"/>
    <col min="16102" max="16102" width="2.5703125" style="1282" customWidth="1"/>
    <col min="16103" max="16103" width="1" style="1282" customWidth="1"/>
    <col min="16104" max="16104" width="17.7109375" style="1282" customWidth="1"/>
    <col min="16105" max="16105" width="0" style="1282" hidden="1" customWidth="1"/>
    <col min="16106" max="16106" width="0.5703125" style="1282" customWidth="1"/>
    <col min="16107" max="16115" width="8.5703125" style="1282" customWidth="1"/>
    <col min="16116" max="16116" width="2.5703125" style="1282" customWidth="1"/>
    <col min="16117" max="16117" width="1" style="1282" customWidth="1"/>
    <col min="16118" max="16384" width="9.140625" style="1282"/>
  </cols>
  <sheetData>
    <row r="1" spans="1:29" s="166" customFormat="1" ht="13.5" customHeight="1">
      <c r="A1" s="165"/>
      <c r="B1" s="1279" t="s">
        <v>559</v>
      </c>
      <c r="C1" s="1279"/>
      <c r="D1" s="1279"/>
      <c r="E1" s="1280"/>
      <c r="F1" s="546"/>
      <c r="G1" s="546"/>
      <c r="H1" s="546"/>
      <c r="I1" s="546"/>
      <c r="J1" s="546"/>
      <c r="K1" s="546"/>
      <c r="L1" s="546"/>
      <c r="M1" s="546"/>
      <c r="N1" s="546"/>
      <c r="O1" s="546"/>
      <c r="P1" s="546"/>
      <c r="Q1" s="546"/>
      <c r="R1" s="546"/>
      <c r="S1" s="546"/>
      <c r="T1" s="546"/>
      <c r="U1" s="546"/>
      <c r="V1" s="1107"/>
      <c r="W1" s="1107"/>
      <c r="X1" s="1107"/>
      <c r="Y1" s="1107"/>
      <c r="Z1" s="1107"/>
      <c r="AA1" s="1107"/>
      <c r="AB1" s="1107"/>
      <c r="AC1" s="1107"/>
    </row>
    <row r="2" spans="1:29">
      <c r="A2" s="1281"/>
      <c r="B2" s="1602"/>
      <c r="C2" s="1602"/>
      <c r="D2" s="1602"/>
      <c r="E2" s="1348"/>
      <c r="F2" s="1348"/>
      <c r="G2" s="1348"/>
      <c r="H2" s="1348"/>
      <c r="I2" s="1348"/>
      <c r="J2" s="1348"/>
      <c r="K2" s="1348"/>
      <c r="L2" s="1348"/>
      <c r="M2" s="1348"/>
      <c r="N2" s="1348"/>
      <c r="O2" s="1348"/>
      <c r="P2" s="547"/>
      <c r="Q2" s="1281"/>
    </row>
    <row r="3" spans="1:29" ht="13.5" thickBot="1">
      <c r="A3" s="1281"/>
      <c r="B3" s="1283"/>
      <c r="C3" s="1283"/>
      <c r="D3" s="1283"/>
      <c r="E3" s="1283"/>
      <c r="F3" s="1283"/>
      <c r="G3" s="1283"/>
      <c r="H3" s="1283"/>
      <c r="I3" s="1283"/>
      <c r="J3" s="1283"/>
      <c r="K3" s="1283"/>
      <c r="L3" s="1283"/>
      <c r="M3" s="1283"/>
      <c r="N3" s="1283"/>
      <c r="O3" s="1284" t="s">
        <v>73</v>
      </c>
      <c r="P3" s="548"/>
      <c r="Q3" s="1281"/>
    </row>
    <row r="4" spans="1:29" s="1287" customFormat="1" ht="13.5" thickBot="1">
      <c r="A4" s="1285"/>
      <c r="B4" s="1286"/>
      <c r="C4" s="1603" t="s">
        <v>560</v>
      </c>
      <c r="D4" s="1604"/>
      <c r="E4" s="1604"/>
      <c r="F4" s="1604"/>
      <c r="G4" s="1604"/>
      <c r="H4" s="1604"/>
      <c r="I4" s="1604"/>
      <c r="J4" s="1604"/>
      <c r="K4" s="1604"/>
      <c r="L4" s="1604"/>
      <c r="M4" s="1604"/>
      <c r="N4" s="1604"/>
      <c r="O4" s="1605"/>
      <c r="P4" s="548"/>
      <c r="Q4" s="1285"/>
    </row>
    <row r="5" spans="1:29" ht="4.5" customHeight="1">
      <c r="A5" s="1281"/>
      <c r="B5" s="1283"/>
      <c r="D5" s="1288"/>
      <c r="E5" s="1288"/>
      <c r="F5" s="1289"/>
      <c r="G5" s="1289"/>
      <c r="H5" s="1289"/>
      <c r="I5" s="1289"/>
      <c r="J5" s="1289"/>
      <c r="K5" s="1289"/>
      <c r="L5" s="1289"/>
      <c r="M5" s="1289"/>
      <c r="N5" s="1289"/>
      <c r="O5" s="1289"/>
      <c r="P5" s="548"/>
      <c r="Q5" s="1281"/>
    </row>
    <row r="6" spans="1:29" ht="33.75" customHeight="1">
      <c r="A6" s="1281"/>
      <c r="B6" s="1283"/>
      <c r="C6" s="1606">
        <v>2011</v>
      </c>
      <c r="D6" s="1607"/>
      <c r="E6" s="1288"/>
      <c r="F6" s="1357" t="s">
        <v>68</v>
      </c>
      <c r="G6" s="1290"/>
      <c r="H6" s="1357" t="s">
        <v>577</v>
      </c>
      <c r="I6" s="1357" t="s">
        <v>561</v>
      </c>
      <c r="J6" s="1357" t="s">
        <v>562</v>
      </c>
      <c r="K6" s="1357" t="s">
        <v>563</v>
      </c>
      <c r="L6" s="1357" t="s">
        <v>564</v>
      </c>
      <c r="M6" s="1357" t="s">
        <v>565</v>
      </c>
      <c r="N6" s="1357" t="s">
        <v>566</v>
      </c>
      <c r="O6" s="1357" t="s">
        <v>506</v>
      </c>
      <c r="P6" s="548"/>
      <c r="Q6" s="1283"/>
    </row>
    <row r="7" spans="1:29" ht="9" customHeight="1">
      <c r="A7" s="1281"/>
      <c r="B7" s="1283"/>
      <c r="C7" s="1291" t="s">
        <v>78</v>
      </c>
      <c r="D7" s="1358"/>
      <c r="E7" s="1288"/>
      <c r="F7" s="1290"/>
      <c r="G7" s="1290"/>
      <c r="H7" s="1290"/>
      <c r="I7" s="1290"/>
      <c r="J7" s="1290"/>
      <c r="K7" s="1290"/>
      <c r="L7" s="1290"/>
      <c r="M7" s="1290"/>
      <c r="N7" s="1290"/>
      <c r="O7" s="1290"/>
      <c r="P7" s="548"/>
      <c r="Q7" s="1283"/>
    </row>
    <row r="8" spans="1:29" s="1296" customFormat="1" ht="18.75" customHeight="1">
      <c r="A8" s="1292"/>
      <c r="B8" s="1293"/>
      <c r="C8" s="1599" t="s">
        <v>68</v>
      </c>
      <c r="D8" s="1599"/>
      <c r="E8" s="1294"/>
      <c r="F8" s="1359">
        <v>208986.99999998402</v>
      </c>
      <c r="G8" s="1295"/>
      <c r="H8" s="1359">
        <v>473.07957116974427</v>
      </c>
      <c r="I8" s="1359">
        <v>19901.603719059112</v>
      </c>
      <c r="J8" s="1359">
        <v>53205.94096414822</v>
      </c>
      <c r="K8" s="1359">
        <v>59370.188638606043</v>
      </c>
      <c r="L8" s="1359">
        <v>47971.991019715861</v>
      </c>
      <c r="M8" s="1359">
        <v>22452.982727766375</v>
      </c>
      <c r="N8" s="1359">
        <v>2494.1636771245212</v>
      </c>
      <c r="O8" s="1359">
        <v>3117.0496824075967</v>
      </c>
      <c r="P8" s="548"/>
      <c r="Q8" s="1293"/>
      <c r="S8" s="1297"/>
    </row>
    <row r="9" spans="1:29" ht="12.75" customHeight="1">
      <c r="A9" s="1281"/>
      <c r="B9" s="1283"/>
      <c r="C9" s="1298" t="s">
        <v>62</v>
      </c>
      <c r="D9" s="1298"/>
      <c r="E9" s="1288"/>
      <c r="F9" s="1360">
        <v>22467.875743018725</v>
      </c>
      <c r="G9" s="1361"/>
      <c r="H9" s="1360">
        <v>94.895918575664865</v>
      </c>
      <c r="I9" s="1360">
        <v>2412.3071210390181</v>
      </c>
      <c r="J9" s="1360">
        <v>5500.2231722413953</v>
      </c>
      <c r="K9" s="1360">
        <v>6288.6003572433347</v>
      </c>
      <c r="L9" s="1360">
        <v>5254.5514768274834</v>
      </c>
      <c r="M9" s="1360">
        <v>2349.7921475776352</v>
      </c>
      <c r="N9" s="1360">
        <v>297.72456413408077</v>
      </c>
      <c r="O9" s="1360">
        <v>269.78098538053746</v>
      </c>
      <c r="P9" s="548"/>
      <c r="Q9" s="1281"/>
    </row>
    <row r="10" spans="1:29" ht="13.5" customHeight="1">
      <c r="A10" s="1281"/>
      <c r="B10" s="1283"/>
      <c r="C10" s="1298" t="s">
        <v>55</v>
      </c>
      <c r="D10" s="1298"/>
      <c r="E10" s="1288"/>
      <c r="F10" s="1360">
        <v>1491.3942440511273</v>
      </c>
      <c r="G10" s="1361"/>
      <c r="H10" s="1360" t="s">
        <v>9</v>
      </c>
      <c r="I10" s="1360">
        <v>107.39709825851061</v>
      </c>
      <c r="J10" s="1360">
        <v>449.46071014156757</v>
      </c>
      <c r="K10" s="1360">
        <v>380.90607854942732</v>
      </c>
      <c r="L10" s="1360">
        <v>322.83090438140232</v>
      </c>
      <c r="M10" s="1360">
        <v>200.02476190728026</v>
      </c>
      <c r="N10" s="1360">
        <v>16.591893824794436</v>
      </c>
      <c r="O10" s="1360">
        <v>14.182796988145444</v>
      </c>
      <c r="P10" s="548"/>
      <c r="Q10" s="1281"/>
    </row>
    <row r="11" spans="1:29" ht="13.5" customHeight="1">
      <c r="A11" s="1281"/>
      <c r="B11" s="1283"/>
      <c r="C11" s="1298" t="s">
        <v>64</v>
      </c>
      <c r="D11" s="1298"/>
      <c r="E11" s="1299"/>
      <c r="F11" s="1360">
        <v>19523.743315659605</v>
      </c>
      <c r="G11" s="1361"/>
      <c r="H11" s="1360">
        <v>59.151884276454673</v>
      </c>
      <c r="I11" s="1360">
        <v>2062.1560762024146</v>
      </c>
      <c r="J11" s="1360">
        <v>5285.2514228606424</v>
      </c>
      <c r="K11" s="1360">
        <v>5343.0400359657751</v>
      </c>
      <c r="L11" s="1360">
        <v>4693.4286302934279</v>
      </c>
      <c r="M11" s="1360">
        <v>1651.2442502774006</v>
      </c>
      <c r="N11" s="1360">
        <v>109.09697976871742</v>
      </c>
      <c r="O11" s="1360">
        <v>320.37403601497681</v>
      </c>
      <c r="P11" s="548"/>
      <c r="Q11" s="1281"/>
    </row>
    <row r="12" spans="1:29" s="1302" customFormat="1" ht="13.5" customHeight="1">
      <c r="A12" s="1300"/>
      <c r="B12" s="1301"/>
      <c r="C12" s="1298" t="s">
        <v>66</v>
      </c>
      <c r="D12" s="1298"/>
      <c r="E12" s="1301"/>
      <c r="F12" s="1360">
        <v>1912.5698117074987</v>
      </c>
      <c r="G12" s="1361"/>
      <c r="H12" s="1360">
        <v>4.2421524663677133</v>
      </c>
      <c r="I12" s="1360">
        <v>147.42060952560433</v>
      </c>
      <c r="J12" s="1360">
        <v>418.24849294614279</v>
      </c>
      <c r="K12" s="1360">
        <v>572.73197309135071</v>
      </c>
      <c r="L12" s="1360">
        <v>479.78582196913294</v>
      </c>
      <c r="M12" s="1360">
        <v>228.17375399367853</v>
      </c>
      <c r="N12" s="1360">
        <v>32.96272558716376</v>
      </c>
      <c r="O12" s="1360">
        <v>29.004282128060115</v>
      </c>
      <c r="P12" s="548"/>
      <c r="Q12" s="1300"/>
    </row>
    <row r="13" spans="1:29" s="1302" customFormat="1" ht="13.5" customHeight="1">
      <c r="A13" s="1300"/>
      <c r="B13" s="1301"/>
      <c r="C13" s="1298" t="s">
        <v>75</v>
      </c>
      <c r="D13" s="1298"/>
      <c r="E13" s="1301"/>
      <c r="F13" s="1360">
        <v>2391.0636443616399</v>
      </c>
      <c r="G13" s="1361"/>
      <c r="H13" s="1360">
        <v>4.5445682451253484</v>
      </c>
      <c r="I13" s="1360">
        <v>187.92494644608081</v>
      </c>
      <c r="J13" s="1360">
        <v>541.91555767966008</v>
      </c>
      <c r="K13" s="1360">
        <v>629.65600450060731</v>
      </c>
      <c r="L13" s="1360">
        <v>640.6931436951885</v>
      </c>
      <c r="M13" s="1360">
        <v>350.92003890427196</v>
      </c>
      <c r="N13" s="1360">
        <v>12.96681490174033</v>
      </c>
      <c r="O13" s="1360">
        <v>22.442569988965062</v>
      </c>
      <c r="P13" s="548"/>
      <c r="Q13" s="1300"/>
    </row>
    <row r="14" spans="1:29" s="1302" customFormat="1" ht="13.5" customHeight="1">
      <c r="A14" s="1300"/>
      <c r="B14" s="1301"/>
      <c r="C14" s="1298" t="s">
        <v>61</v>
      </c>
      <c r="D14" s="1298"/>
      <c r="E14" s="1301"/>
      <c r="F14" s="1360">
        <v>8455.4758082880035</v>
      </c>
      <c r="G14" s="1361"/>
      <c r="H14" s="1360">
        <v>28.312499294072545</v>
      </c>
      <c r="I14" s="1360">
        <v>752.92683404304216</v>
      </c>
      <c r="J14" s="1360">
        <v>1982.4258646847982</v>
      </c>
      <c r="K14" s="1360">
        <v>2271.7878609037248</v>
      </c>
      <c r="L14" s="1360">
        <v>2102.5787842037153</v>
      </c>
      <c r="M14" s="1360">
        <v>1066.7267421246179</v>
      </c>
      <c r="N14" s="1360">
        <v>122.57097664021418</v>
      </c>
      <c r="O14" s="1360">
        <v>128.14624639380986</v>
      </c>
      <c r="P14" s="548"/>
      <c r="Q14" s="1300"/>
    </row>
    <row r="15" spans="1:29" s="1302" customFormat="1" ht="13.5" customHeight="1">
      <c r="A15" s="1300"/>
      <c r="B15" s="1301"/>
      <c r="C15" s="1298" t="s">
        <v>56</v>
      </c>
      <c r="D15" s="1298"/>
      <c r="E15" s="1301"/>
      <c r="F15" s="1360">
        <v>2461.4131822603053</v>
      </c>
      <c r="G15" s="1361"/>
      <c r="H15" s="1360">
        <v>4.1317365269461082</v>
      </c>
      <c r="I15" s="1360">
        <v>232.07959944461976</v>
      </c>
      <c r="J15" s="1360">
        <v>530.73416687660085</v>
      </c>
      <c r="K15" s="1360">
        <v>693.91831947467165</v>
      </c>
      <c r="L15" s="1360">
        <v>594.9112818643307</v>
      </c>
      <c r="M15" s="1360">
        <v>305.462700582624</v>
      </c>
      <c r="N15" s="1360">
        <v>56.414204236787846</v>
      </c>
      <c r="O15" s="1360">
        <v>43.761173253723264</v>
      </c>
      <c r="P15" s="548"/>
      <c r="Q15" s="1300"/>
    </row>
    <row r="16" spans="1:29" s="1302" customFormat="1" ht="13.5" customHeight="1">
      <c r="A16" s="1300"/>
      <c r="B16" s="1301"/>
      <c r="C16" s="1298" t="s">
        <v>74</v>
      </c>
      <c r="D16" s="1298"/>
      <c r="E16" s="1301"/>
      <c r="F16" s="1360">
        <v>7234.067531332279</v>
      </c>
      <c r="G16" s="1361"/>
      <c r="H16" s="1360">
        <v>15.828581111024217</v>
      </c>
      <c r="I16" s="1360">
        <v>670.15628569251078</v>
      </c>
      <c r="J16" s="1360">
        <v>1858.8385577086606</v>
      </c>
      <c r="K16" s="1360">
        <v>1912.0773688487814</v>
      </c>
      <c r="L16" s="1360">
        <v>1637.8242669226636</v>
      </c>
      <c r="M16" s="1360">
        <v>893.19080716893416</v>
      </c>
      <c r="N16" s="1360">
        <v>126.13422196821676</v>
      </c>
      <c r="O16" s="1360">
        <v>120.01744191148647</v>
      </c>
      <c r="P16" s="548"/>
      <c r="Q16" s="1300"/>
    </row>
    <row r="17" spans="1:17" s="1302" customFormat="1" ht="13.5" customHeight="1">
      <c r="A17" s="1300"/>
      <c r="B17" s="1301"/>
      <c r="C17" s="1298" t="s">
        <v>76</v>
      </c>
      <c r="D17" s="1298"/>
      <c r="E17" s="1301"/>
      <c r="F17" s="1360">
        <v>1739.9554610428638</v>
      </c>
      <c r="G17" s="1361"/>
      <c r="H17" s="1360" t="s">
        <v>9</v>
      </c>
      <c r="I17" s="1360">
        <v>132.34776147535666</v>
      </c>
      <c r="J17" s="1360">
        <v>333.18075526681298</v>
      </c>
      <c r="K17" s="1360">
        <v>461.82805897525736</v>
      </c>
      <c r="L17" s="1360">
        <v>493.51272669349208</v>
      </c>
      <c r="M17" s="1360">
        <v>256.12585868190854</v>
      </c>
      <c r="N17" s="1360">
        <v>18.633386088282638</v>
      </c>
      <c r="O17" s="1360">
        <v>44.326913861753454</v>
      </c>
      <c r="P17" s="548"/>
      <c r="Q17" s="1300"/>
    </row>
    <row r="18" spans="1:17" s="1302" customFormat="1" ht="13.5" customHeight="1">
      <c r="A18" s="1300"/>
      <c r="B18" s="1301"/>
      <c r="C18" s="1298" t="s">
        <v>60</v>
      </c>
      <c r="D18" s="1298"/>
      <c r="E18" s="1301"/>
      <c r="F18" s="1360">
        <v>13502.996212828079</v>
      </c>
      <c r="G18" s="1361"/>
      <c r="H18" s="1360">
        <v>27.498140142703079</v>
      </c>
      <c r="I18" s="1360">
        <v>1104.9677103123709</v>
      </c>
      <c r="J18" s="1360">
        <v>3160.2866584404574</v>
      </c>
      <c r="K18" s="1360">
        <v>3957.6629152953042</v>
      </c>
      <c r="L18" s="1360">
        <v>3361.4967066700187</v>
      </c>
      <c r="M18" s="1360">
        <v>1526.9145458859757</v>
      </c>
      <c r="N18" s="1360">
        <v>235.83865454457234</v>
      </c>
      <c r="O18" s="1360">
        <v>128.33088153664221</v>
      </c>
      <c r="P18" s="548"/>
      <c r="Q18" s="1300"/>
    </row>
    <row r="19" spans="1:17" s="1302" customFormat="1" ht="13.5" customHeight="1">
      <c r="A19" s="1300"/>
      <c r="B19" s="1301"/>
      <c r="C19" s="1298" t="s">
        <v>59</v>
      </c>
      <c r="D19" s="1298"/>
      <c r="E19" s="1301"/>
      <c r="F19" s="1360">
        <v>38750.793763570706</v>
      </c>
      <c r="G19" s="1361"/>
      <c r="H19" s="1360">
        <v>47.193764940344302</v>
      </c>
      <c r="I19" s="1360">
        <v>3538.2580894372086</v>
      </c>
      <c r="J19" s="1360">
        <v>10969.638905290136</v>
      </c>
      <c r="K19" s="1360">
        <v>10952.32092704684</v>
      </c>
      <c r="L19" s="1360">
        <v>8119.2102764703568</v>
      </c>
      <c r="M19" s="1360">
        <v>4123.3607417145977</v>
      </c>
      <c r="N19" s="1360">
        <v>478.29550782366425</v>
      </c>
      <c r="O19" s="1360">
        <v>522.5155508484205</v>
      </c>
      <c r="P19" s="548"/>
      <c r="Q19" s="1300"/>
    </row>
    <row r="20" spans="1:17" s="1302" customFormat="1" ht="13.5" customHeight="1">
      <c r="A20" s="1300"/>
      <c r="B20" s="1301"/>
      <c r="C20" s="1298" t="s">
        <v>57</v>
      </c>
      <c r="D20" s="1298"/>
      <c r="E20" s="1301"/>
      <c r="F20" s="1360">
        <v>1345.4139473234623</v>
      </c>
      <c r="G20" s="1361"/>
      <c r="H20" s="1360">
        <v>8.6442646358876729</v>
      </c>
      <c r="I20" s="1360">
        <v>120.04914969531852</v>
      </c>
      <c r="J20" s="1360">
        <v>238.19954097131094</v>
      </c>
      <c r="K20" s="1360">
        <v>439.64266537103816</v>
      </c>
      <c r="L20" s="1360">
        <v>323.84982357188983</v>
      </c>
      <c r="M20" s="1360">
        <v>181.37181198863689</v>
      </c>
      <c r="N20" s="1360">
        <v>14.068077144502015</v>
      </c>
      <c r="O20" s="1360">
        <v>19.588613944877842</v>
      </c>
      <c r="P20" s="548"/>
      <c r="Q20" s="1300"/>
    </row>
    <row r="21" spans="1:17" s="1302" customFormat="1" ht="13.5" customHeight="1">
      <c r="A21" s="1300"/>
      <c r="B21" s="1301"/>
      <c r="C21" s="1298" t="s">
        <v>63</v>
      </c>
      <c r="D21" s="1298"/>
      <c r="E21" s="1301"/>
      <c r="F21" s="1360">
        <v>44958.934456950257</v>
      </c>
      <c r="G21" s="1361"/>
      <c r="H21" s="1360">
        <v>97.325955096765071</v>
      </c>
      <c r="I21" s="1360">
        <v>4568.5189674854591</v>
      </c>
      <c r="J21" s="1360">
        <v>11375.041396551842</v>
      </c>
      <c r="K21" s="1360">
        <v>12876.012007764266</v>
      </c>
      <c r="L21" s="1360">
        <v>10372.564671586237</v>
      </c>
      <c r="M21" s="1360">
        <v>4513.9736816177337</v>
      </c>
      <c r="N21" s="1360">
        <v>450.03697153507568</v>
      </c>
      <c r="O21" s="1360">
        <v>705.46080531390476</v>
      </c>
      <c r="P21" s="548"/>
      <c r="Q21" s="1300"/>
    </row>
    <row r="22" spans="1:17" s="1302" customFormat="1" ht="13.5" customHeight="1">
      <c r="A22" s="1300"/>
      <c r="B22" s="1301"/>
      <c r="C22" s="1298" t="s">
        <v>79</v>
      </c>
      <c r="D22" s="1298"/>
      <c r="E22" s="1301"/>
      <c r="F22" s="1360">
        <v>8411.9136503147965</v>
      </c>
      <c r="G22" s="1361"/>
      <c r="H22" s="1360">
        <v>36.367026311723521</v>
      </c>
      <c r="I22" s="1360">
        <v>723.77644396100936</v>
      </c>
      <c r="J22" s="1360">
        <v>1886.5823510633031</v>
      </c>
      <c r="K22" s="1360">
        <v>2449.8826830157941</v>
      </c>
      <c r="L22" s="1360">
        <v>2007.352081642779</v>
      </c>
      <c r="M22" s="1360">
        <v>1099.7484812962198</v>
      </c>
      <c r="N22" s="1360">
        <v>129.86896450738999</v>
      </c>
      <c r="O22" s="1360">
        <v>78.335618516585001</v>
      </c>
      <c r="P22" s="548"/>
      <c r="Q22" s="1300"/>
    </row>
    <row r="23" spans="1:17" s="1302" customFormat="1" ht="13.5" customHeight="1">
      <c r="A23" s="1300"/>
      <c r="B23" s="1301"/>
      <c r="C23" s="1298" t="s">
        <v>58</v>
      </c>
      <c r="D23" s="1298"/>
      <c r="E23" s="1301"/>
      <c r="F23" s="1360">
        <v>12042.921246771546</v>
      </c>
      <c r="G23" s="1361"/>
      <c r="H23" s="1360">
        <v>18.361493512669178</v>
      </c>
      <c r="I23" s="1360">
        <v>1132.2726762178145</v>
      </c>
      <c r="J23" s="1360">
        <v>3099.7476941155928</v>
      </c>
      <c r="K23" s="1360">
        <v>3516.6718690126436</v>
      </c>
      <c r="L23" s="1360">
        <v>2460.1812620887567</v>
      </c>
      <c r="M23" s="1360">
        <v>1451.8156897796425</v>
      </c>
      <c r="N23" s="1360">
        <v>186.3025032407499</v>
      </c>
      <c r="O23" s="1360">
        <v>177.56805880366772</v>
      </c>
      <c r="P23" s="548"/>
      <c r="Q23" s="1300"/>
    </row>
    <row r="24" spans="1:17" s="1302" customFormat="1" ht="13.5" customHeight="1">
      <c r="A24" s="1300"/>
      <c r="B24" s="1301"/>
      <c r="C24" s="1298" t="s">
        <v>65</v>
      </c>
      <c r="D24" s="1298"/>
      <c r="E24" s="1301"/>
      <c r="F24" s="1360">
        <v>4376.7478634454692</v>
      </c>
      <c r="G24" s="1361"/>
      <c r="H24" s="1360">
        <v>4.4090909090909092</v>
      </c>
      <c r="I24" s="1360">
        <v>472.52245055025497</v>
      </c>
      <c r="J24" s="1360">
        <v>1092.5117592175277</v>
      </c>
      <c r="K24" s="1360">
        <v>1308.6183111920589</v>
      </c>
      <c r="L24" s="1360">
        <v>938.65124160930668</v>
      </c>
      <c r="M24" s="1360">
        <v>462.47245734257712</v>
      </c>
      <c r="N24" s="1360">
        <v>40.20222081237393</v>
      </c>
      <c r="O24" s="1360">
        <v>57.360331812278616</v>
      </c>
      <c r="P24" s="548"/>
      <c r="Q24" s="1300"/>
    </row>
    <row r="25" spans="1:17" s="1302" customFormat="1" ht="13.5" customHeight="1">
      <c r="A25" s="1300"/>
      <c r="B25" s="1301"/>
      <c r="C25" s="1298" t="s">
        <v>67</v>
      </c>
      <c r="D25" s="1298"/>
      <c r="E25" s="1301"/>
      <c r="F25" s="1360">
        <v>2649.2758648904492</v>
      </c>
      <c r="G25" s="1361"/>
      <c r="H25" s="1360" t="s">
        <v>9</v>
      </c>
      <c r="I25" s="1360">
        <v>208.70467128320632</v>
      </c>
      <c r="J25" s="1360">
        <v>543.73454998551063</v>
      </c>
      <c r="K25" s="1360">
        <v>807.04434732571042</v>
      </c>
      <c r="L25" s="1360">
        <v>674.0906343133629</v>
      </c>
      <c r="M25" s="1360">
        <v>344.16883125178981</v>
      </c>
      <c r="N25" s="1360">
        <v>37.45528245235252</v>
      </c>
      <c r="O25" s="1360">
        <v>34.077548278516801</v>
      </c>
      <c r="P25" s="548"/>
      <c r="Q25" s="1300"/>
    </row>
    <row r="26" spans="1:17" s="1302" customFormat="1" ht="13.5" customHeight="1">
      <c r="A26" s="1300"/>
      <c r="B26" s="1301"/>
      <c r="C26" s="1298" t="s">
        <v>77</v>
      </c>
      <c r="D26" s="1298"/>
      <c r="E26" s="1301"/>
      <c r="F26" s="1360">
        <v>6099.4442521807223</v>
      </c>
      <c r="G26" s="1361"/>
      <c r="H26" s="1360">
        <v>13.172495124905032</v>
      </c>
      <c r="I26" s="1360">
        <v>453.81722798956849</v>
      </c>
      <c r="J26" s="1360">
        <v>1423.9194081070882</v>
      </c>
      <c r="K26" s="1360">
        <v>1717.7868550299554</v>
      </c>
      <c r="L26" s="1360">
        <v>1535.4772849129913</v>
      </c>
      <c r="M26" s="1360">
        <v>765.49542567112803</v>
      </c>
      <c r="N26" s="1360">
        <v>83.999727913843742</v>
      </c>
      <c r="O26" s="1360">
        <v>105.77582743124698</v>
      </c>
      <c r="P26" s="548"/>
      <c r="Q26" s="1300"/>
    </row>
    <row r="27" spans="1:17" ht="13.5" customHeight="1">
      <c r="A27" s="1281"/>
      <c r="B27" s="1283"/>
      <c r="C27" s="1298" t="s">
        <v>567</v>
      </c>
      <c r="D27" s="1298"/>
      <c r="E27" s="1288"/>
      <c r="F27" s="1360">
        <v>3446</v>
      </c>
      <c r="G27" s="1361"/>
      <c r="H27" s="1360">
        <v>2</v>
      </c>
      <c r="I27" s="1360">
        <v>340</v>
      </c>
      <c r="J27" s="1360">
        <v>917</v>
      </c>
      <c r="K27" s="1360">
        <v>991</v>
      </c>
      <c r="L27" s="1360">
        <v>779</v>
      </c>
      <c r="M27" s="1360">
        <v>293</v>
      </c>
      <c r="N27" s="1360">
        <v>20</v>
      </c>
      <c r="O27" s="1360">
        <v>104</v>
      </c>
      <c r="P27" s="548"/>
      <c r="Q27" s="1281"/>
    </row>
    <row r="28" spans="1:17" ht="13.5" customHeight="1">
      <c r="A28" s="1281"/>
      <c r="B28" s="1283"/>
      <c r="C28" s="1298" t="s">
        <v>568</v>
      </c>
      <c r="D28" s="1298"/>
      <c r="E28" s="1288"/>
      <c r="F28" s="1360">
        <v>2491</v>
      </c>
      <c r="G28" s="1361"/>
      <c r="H28" s="1360">
        <v>7</v>
      </c>
      <c r="I28" s="1360">
        <v>295</v>
      </c>
      <c r="J28" s="1360">
        <v>769</v>
      </c>
      <c r="K28" s="1360">
        <v>715</v>
      </c>
      <c r="L28" s="1360">
        <v>441</v>
      </c>
      <c r="M28" s="1360">
        <v>166</v>
      </c>
      <c r="N28" s="1360">
        <v>12</v>
      </c>
      <c r="O28" s="1360">
        <v>86</v>
      </c>
      <c r="P28" s="548"/>
      <c r="Q28" s="1281"/>
    </row>
    <row r="29" spans="1:17" ht="13.5" customHeight="1">
      <c r="A29" s="1281"/>
      <c r="B29" s="1283"/>
      <c r="C29" s="1298" t="s">
        <v>569</v>
      </c>
      <c r="D29" s="1298"/>
      <c r="E29" s="1288"/>
      <c r="F29" s="1360">
        <v>3234</v>
      </c>
      <c r="G29" s="1361"/>
      <c r="H29" s="1360" t="s">
        <v>9</v>
      </c>
      <c r="I29" s="1360">
        <v>239</v>
      </c>
      <c r="J29" s="1360">
        <v>830</v>
      </c>
      <c r="K29" s="1360">
        <v>1084</v>
      </c>
      <c r="L29" s="1360">
        <v>739</v>
      </c>
      <c r="M29" s="1360">
        <v>223</v>
      </c>
      <c r="N29" s="1360">
        <v>13</v>
      </c>
      <c r="O29" s="1360">
        <v>106</v>
      </c>
      <c r="P29" s="548"/>
      <c r="Q29" s="1281"/>
    </row>
    <row r="30" spans="1:17" ht="8.25" customHeight="1" thickBot="1">
      <c r="A30" s="1281"/>
      <c r="B30" s="1283"/>
      <c r="C30" s="1303"/>
      <c r="D30" s="1283"/>
      <c r="E30" s="1283"/>
      <c r="F30" s="1283"/>
      <c r="G30" s="1283"/>
      <c r="H30" s="1283"/>
      <c r="I30" s="1283"/>
      <c r="J30" s="1283"/>
      <c r="K30" s="1283"/>
      <c r="L30" s="1283"/>
      <c r="M30" s="1283"/>
      <c r="N30" s="1283"/>
      <c r="O30" s="1284"/>
      <c r="P30" s="548"/>
      <c r="Q30" s="1281"/>
    </row>
    <row r="31" spans="1:17" ht="13.5" thickBot="1">
      <c r="A31" s="1281"/>
      <c r="B31" s="1283"/>
      <c r="C31" s="1603" t="s">
        <v>570</v>
      </c>
      <c r="D31" s="1604"/>
      <c r="E31" s="1604"/>
      <c r="F31" s="1604"/>
      <c r="G31" s="1604"/>
      <c r="H31" s="1604"/>
      <c r="I31" s="1604"/>
      <c r="J31" s="1604"/>
      <c r="K31" s="1604"/>
      <c r="L31" s="1604"/>
      <c r="M31" s="1604"/>
      <c r="N31" s="1604"/>
      <c r="O31" s="1605"/>
      <c r="P31" s="548"/>
      <c r="Q31" s="1281"/>
    </row>
    <row r="32" spans="1:17" ht="3.75" customHeight="1">
      <c r="A32" s="1281"/>
      <c r="B32" s="1283"/>
      <c r="D32" s="1304"/>
      <c r="E32" s="1304"/>
      <c r="F32" s="1304"/>
      <c r="G32" s="1304"/>
      <c r="H32" s="1304"/>
      <c r="I32" s="1304"/>
      <c r="J32" s="1304"/>
      <c r="K32" s="1304"/>
      <c r="L32" s="1304"/>
      <c r="M32" s="1304"/>
      <c r="N32" s="1304"/>
      <c r="O32" s="1304"/>
      <c r="P32" s="548"/>
      <c r="Q32" s="1281"/>
    </row>
    <row r="33" spans="1:17" s="1308" customFormat="1" ht="33.75" customHeight="1">
      <c r="A33" s="1305"/>
      <c r="B33" s="1306"/>
      <c r="C33" s="1606">
        <v>2011</v>
      </c>
      <c r="D33" s="1607"/>
      <c r="E33" s="1307"/>
      <c r="F33" s="1357" t="s">
        <v>68</v>
      </c>
      <c r="G33" s="1290"/>
      <c r="H33" s="1357" t="s">
        <v>577</v>
      </c>
      <c r="I33" s="1357" t="s">
        <v>561</v>
      </c>
      <c r="J33" s="1357" t="s">
        <v>562</v>
      </c>
      <c r="K33" s="1357" t="s">
        <v>563</v>
      </c>
      <c r="L33" s="1357" t="s">
        <v>564</v>
      </c>
      <c r="M33" s="1357" t="s">
        <v>565</v>
      </c>
      <c r="N33" s="1357" t="s">
        <v>566</v>
      </c>
      <c r="O33" s="1357" t="s">
        <v>506</v>
      </c>
      <c r="P33" s="548"/>
      <c r="Q33" s="1305"/>
    </row>
    <row r="34" spans="1:17" s="1308" customFormat="1" ht="9" customHeight="1">
      <c r="A34" s="1305"/>
      <c r="B34" s="1306"/>
      <c r="C34" s="1291" t="s">
        <v>78</v>
      </c>
      <c r="D34" s="1362"/>
      <c r="E34" s="1307"/>
      <c r="F34" s="1290"/>
      <c r="G34" s="1290"/>
      <c r="H34" s="1290"/>
      <c r="I34" s="1290"/>
      <c r="J34" s="1290"/>
      <c r="K34" s="1290"/>
      <c r="L34" s="1290"/>
      <c r="M34" s="1290"/>
      <c r="N34" s="1290"/>
      <c r="O34" s="1290"/>
      <c r="P34" s="548"/>
      <c r="Q34" s="1305"/>
    </row>
    <row r="35" spans="1:17" s="1296" customFormat="1" ht="18.75" customHeight="1">
      <c r="A35" s="1292"/>
      <c r="B35" s="1293"/>
      <c r="C35" s="1599" t="s">
        <v>68</v>
      </c>
      <c r="D35" s="1599"/>
      <c r="E35" s="1294"/>
      <c r="F35" s="1359">
        <v>196</v>
      </c>
      <c r="G35" s="1309"/>
      <c r="H35" s="1359" t="s">
        <v>9</v>
      </c>
      <c r="I35" s="1359">
        <v>11</v>
      </c>
      <c r="J35" s="1359">
        <v>28</v>
      </c>
      <c r="K35" s="1359">
        <v>45</v>
      </c>
      <c r="L35" s="1359">
        <v>66</v>
      </c>
      <c r="M35" s="1359">
        <v>36</v>
      </c>
      <c r="N35" s="1359">
        <v>10</v>
      </c>
      <c r="O35" s="1359" t="s">
        <v>9</v>
      </c>
      <c r="P35" s="548"/>
      <c r="Q35" s="1292"/>
    </row>
    <row r="36" spans="1:17" s="1296" customFormat="1" ht="12.75" customHeight="1">
      <c r="A36" s="1292"/>
      <c r="B36" s="1293"/>
      <c r="C36" s="1298" t="s">
        <v>62</v>
      </c>
      <c r="D36" s="1298"/>
      <c r="E36" s="1294"/>
      <c r="F36" s="1360">
        <v>15</v>
      </c>
      <c r="G36" s="1361"/>
      <c r="H36" s="1360" t="s">
        <v>9</v>
      </c>
      <c r="I36" s="1360">
        <v>1</v>
      </c>
      <c r="J36" s="1360">
        <v>1</v>
      </c>
      <c r="K36" s="1360">
        <v>3</v>
      </c>
      <c r="L36" s="1360">
        <v>4</v>
      </c>
      <c r="M36" s="1360">
        <v>5</v>
      </c>
      <c r="N36" s="1360">
        <v>1</v>
      </c>
      <c r="O36" s="1360" t="s">
        <v>9</v>
      </c>
      <c r="P36" s="548"/>
      <c r="Q36" s="1292"/>
    </row>
    <row r="37" spans="1:17" s="1296" customFormat="1" ht="14.25" customHeight="1">
      <c r="A37" s="1292"/>
      <c r="B37" s="1293"/>
      <c r="C37" s="1298" t="s">
        <v>55</v>
      </c>
      <c r="D37" s="1298"/>
      <c r="E37" s="1294"/>
      <c r="F37" s="1360">
        <v>2</v>
      </c>
      <c r="G37" s="1361"/>
      <c r="H37" s="1360" t="s">
        <v>9</v>
      </c>
      <c r="I37" s="1360" t="s">
        <v>9</v>
      </c>
      <c r="J37" s="1360">
        <v>1</v>
      </c>
      <c r="K37" s="1360">
        <v>1</v>
      </c>
      <c r="L37" s="1360" t="s">
        <v>9</v>
      </c>
      <c r="M37" s="1360" t="s">
        <v>9</v>
      </c>
      <c r="N37" s="1360" t="s">
        <v>9</v>
      </c>
      <c r="O37" s="1360" t="s">
        <v>9</v>
      </c>
      <c r="P37" s="548"/>
      <c r="Q37" s="1292"/>
    </row>
    <row r="38" spans="1:17" s="1296" customFormat="1" ht="14.25" customHeight="1">
      <c r="A38" s="1292"/>
      <c r="B38" s="1293"/>
      <c r="C38" s="1298" t="s">
        <v>64</v>
      </c>
      <c r="D38" s="1298"/>
      <c r="E38" s="1294"/>
      <c r="F38" s="1360">
        <v>13</v>
      </c>
      <c r="G38" s="1361"/>
      <c r="H38" s="1360" t="s">
        <v>9</v>
      </c>
      <c r="I38" s="1360" t="s">
        <v>9</v>
      </c>
      <c r="J38" s="1360">
        <v>1</v>
      </c>
      <c r="K38" s="1360">
        <v>4</v>
      </c>
      <c r="L38" s="1360">
        <v>6</v>
      </c>
      <c r="M38" s="1360">
        <v>2</v>
      </c>
      <c r="N38" s="1360" t="s">
        <v>9</v>
      </c>
      <c r="O38" s="1360" t="s">
        <v>9</v>
      </c>
      <c r="P38" s="548"/>
      <c r="Q38" s="1292"/>
    </row>
    <row r="39" spans="1:17" s="1296" customFormat="1" ht="14.25" customHeight="1">
      <c r="A39" s="1292"/>
      <c r="B39" s="1293"/>
      <c r="C39" s="1298" t="s">
        <v>66</v>
      </c>
      <c r="D39" s="1298"/>
      <c r="E39" s="1294"/>
      <c r="F39" s="1360">
        <v>5</v>
      </c>
      <c r="G39" s="1361"/>
      <c r="H39" s="1360" t="s">
        <v>9</v>
      </c>
      <c r="I39" s="1360">
        <v>1</v>
      </c>
      <c r="J39" s="1360">
        <v>1</v>
      </c>
      <c r="K39" s="1360" t="s">
        <v>9</v>
      </c>
      <c r="L39" s="1360">
        <v>2</v>
      </c>
      <c r="M39" s="1360" t="s">
        <v>9</v>
      </c>
      <c r="N39" s="1360">
        <v>1</v>
      </c>
      <c r="O39" s="1360" t="s">
        <v>9</v>
      </c>
      <c r="P39" s="548"/>
      <c r="Q39" s="1292"/>
    </row>
    <row r="40" spans="1:17" s="1296" customFormat="1" ht="14.25" customHeight="1">
      <c r="A40" s="1292"/>
      <c r="B40" s="1293"/>
      <c r="C40" s="1298" t="s">
        <v>75</v>
      </c>
      <c r="D40" s="1298"/>
      <c r="E40" s="1294"/>
      <c r="F40" s="1360">
        <v>3</v>
      </c>
      <c r="G40" s="1361"/>
      <c r="H40" s="1360" t="s">
        <v>9</v>
      </c>
      <c r="I40" s="1360">
        <v>1</v>
      </c>
      <c r="J40" s="1360" t="s">
        <v>9</v>
      </c>
      <c r="K40" s="1360" t="s">
        <v>9</v>
      </c>
      <c r="L40" s="1360">
        <v>1</v>
      </c>
      <c r="M40" s="1360">
        <v>1</v>
      </c>
      <c r="N40" s="1360" t="s">
        <v>9</v>
      </c>
      <c r="O40" s="1360" t="s">
        <v>9</v>
      </c>
      <c r="P40" s="548"/>
      <c r="Q40" s="1292"/>
    </row>
    <row r="41" spans="1:17" s="1296" customFormat="1" ht="14.25" customHeight="1">
      <c r="A41" s="1292"/>
      <c r="B41" s="1293"/>
      <c r="C41" s="1298" t="s">
        <v>61</v>
      </c>
      <c r="D41" s="1298"/>
      <c r="E41" s="1294"/>
      <c r="F41" s="1360">
        <v>6</v>
      </c>
      <c r="G41" s="1361"/>
      <c r="H41" s="1360" t="s">
        <v>9</v>
      </c>
      <c r="I41" s="1360" t="s">
        <v>9</v>
      </c>
      <c r="J41" s="1360">
        <v>3</v>
      </c>
      <c r="K41" s="1360" t="s">
        <v>9</v>
      </c>
      <c r="L41" s="1360">
        <v>2</v>
      </c>
      <c r="M41" s="1360" t="s">
        <v>9</v>
      </c>
      <c r="N41" s="1360">
        <v>1</v>
      </c>
      <c r="O41" s="1360" t="s">
        <v>9</v>
      </c>
      <c r="P41" s="548"/>
      <c r="Q41" s="1292"/>
    </row>
    <row r="42" spans="1:17" s="1296" customFormat="1" ht="14.25" customHeight="1">
      <c r="A42" s="1292"/>
      <c r="B42" s="1293"/>
      <c r="C42" s="1298" t="s">
        <v>56</v>
      </c>
      <c r="D42" s="1298"/>
      <c r="E42" s="1294"/>
      <c r="F42" s="1360">
        <v>7</v>
      </c>
      <c r="G42" s="1361"/>
      <c r="H42" s="1360" t="s">
        <v>9</v>
      </c>
      <c r="I42" s="1360" t="s">
        <v>9</v>
      </c>
      <c r="J42" s="1360">
        <v>1</v>
      </c>
      <c r="K42" s="1360">
        <v>2</v>
      </c>
      <c r="L42" s="1360">
        <v>3</v>
      </c>
      <c r="M42" s="1360" t="s">
        <v>9</v>
      </c>
      <c r="N42" s="1360">
        <v>1</v>
      </c>
      <c r="O42" s="1360" t="s">
        <v>9</v>
      </c>
      <c r="P42" s="548"/>
      <c r="Q42" s="1292"/>
    </row>
    <row r="43" spans="1:17" s="1296" customFormat="1" ht="14.25" customHeight="1">
      <c r="A43" s="1292"/>
      <c r="B43" s="1293"/>
      <c r="C43" s="1298" t="s">
        <v>74</v>
      </c>
      <c r="D43" s="1298"/>
      <c r="E43" s="1294"/>
      <c r="F43" s="1360">
        <v>10</v>
      </c>
      <c r="G43" s="1361"/>
      <c r="H43" s="1360" t="s">
        <v>9</v>
      </c>
      <c r="I43" s="1360">
        <v>1</v>
      </c>
      <c r="J43" s="1360">
        <v>1</v>
      </c>
      <c r="K43" s="1360">
        <v>3</v>
      </c>
      <c r="L43" s="1360">
        <v>2</v>
      </c>
      <c r="M43" s="1360">
        <v>2</v>
      </c>
      <c r="N43" s="1360">
        <v>1</v>
      </c>
      <c r="O43" s="1360" t="s">
        <v>9</v>
      </c>
      <c r="P43" s="548"/>
      <c r="Q43" s="1292"/>
    </row>
    <row r="44" spans="1:17" s="1296" customFormat="1" ht="14.25" customHeight="1">
      <c r="A44" s="1292"/>
      <c r="B44" s="1293"/>
      <c r="C44" s="1298" t="s">
        <v>76</v>
      </c>
      <c r="D44" s="1298"/>
      <c r="E44" s="1294"/>
      <c r="F44" s="1360">
        <v>6</v>
      </c>
      <c r="G44" s="1361"/>
      <c r="H44" s="1360" t="s">
        <v>9</v>
      </c>
      <c r="I44" s="1360">
        <v>1</v>
      </c>
      <c r="J44" s="1360">
        <v>3</v>
      </c>
      <c r="K44" s="1360" t="s">
        <v>9</v>
      </c>
      <c r="L44" s="1360">
        <v>1</v>
      </c>
      <c r="M44" s="1360" t="s">
        <v>9</v>
      </c>
      <c r="N44" s="1360">
        <v>1</v>
      </c>
      <c r="O44" s="1360" t="s">
        <v>9</v>
      </c>
      <c r="P44" s="548"/>
      <c r="Q44" s="1292"/>
    </row>
    <row r="45" spans="1:17" s="1296" customFormat="1" ht="14.25" customHeight="1">
      <c r="A45" s="1292"/>
      <c r="B45" s="1293"/>
      <c r="C45" s="1298" t="s">
        <v>60</v>
      </c>
      <c r="D45" s="1298"/>
      <c r="E45" s="1294"/>
      <c r="F45" s="1360">
        <v>16</v>
      </c>
      <c r="G45" s="1361"/>
      <c r="H45" s="1360" t="s">
        <v>9</v>
      </c>
      <c r="I45" s="1360">
        <v>1</v>
      </c>
      <c r="J45" s="1360">
        <v>1</v>
      </c>
      <c r="K45" s="1360">
        <v>2</v>
      </c>
      <c r="L45" s="1360">
        <v>5</v>
      </c>
      <c r="M45" s="1360">
        <v>6</v>
      </c>
      <c r="N45" s="1360">
        <v>1</v>
      </c>
      <c r="O45" s="1360" t="s">
        <v>9</v>
      </c>
      <c r="P45" s="548"/>
      <c r="Q45" s="1292"/>
    </row>
    <row r="46" spans="1:17" s="1296" customFormat="1" ht="14.25" customHeight="1">
      <c r="A46" s="1292"/>
      <c r="B46" s="1293"/>
      <c r="C46" s="1298" t="s">
        <v>59</v>
      </c>
      <c r="D46" s="1298"/>
      <c r="E46" s="1294"/>
      <c r="F46" s="1360">
        <v>19</v>
      </c>
      <c r="G46" s="1361"/>
      <c r="H46" s="1360" t="s">
        <v>9</v>
      </c>
      <c r="I46" s="1360" t="s">
        <v>9</v>
      </c>
      <c r="J46" s="1360">
        <v>4</v>
      </c>
      <c r="K46" s="1360">
        <v>5</v>
      </c>
      <c r="L46" s="1360">
        <v>6</v>
      </c>
      <c r="M46" s="1360">
        <v>3</v>
      </c>
      <c r="N46" s="1360">
        <v>1</v>
      </c>
      <c r="O46" s="1360" t="s">
        <v>9</v>
      </c>
      <c r="P46" s="548"/>
      <c r="Q46" s="1292"/>
    </row>
    <row r="47" spans="1:17" s="1296" customFormat="1" ht="14.25" customHeight="1">
      <c r="A47" s="1292"/>
      <c r="B47" s="1293"/>
      <c r="C47" s="1298" t="s">
        <v>57</v>
      </c>
      <c r="D47" s="1298"/>
      <c r="E47" s="1294"/>
      <c r="F47" s="1360">
        <v>3</v>
      </c>
      <c r="G47" s="1361"/>
      <c r="H47" s="1360" t="s">
        <v>9</v>
      </c>
      <c r="I47" s="1360" t="s">
        <v>9</v>
      </c>
      <c r="J47" s="1360" t="s">
        <v>9</v>
      </c>
      <c r="K47" s="1360" t="s">
        <v>9</v>
      </c>
      <c r="L47" s="1360">
        <v>2</v>
      </c>
      <c r="M47" s="1360">
        <v>1</v>
      </c>
      <c r="N47" s="1360" t="s">
        <v>9</v>
      </c>
      <c r="O47" s="1360" t="s">
        <v>9</v>
      </c>
      <c r="P47" s="548"/>
      <c r="Q47" s="1292"/>
    </row>
    <row r="48" spans="1:17" s="1296" customFormat="1" ht="14.25" customHeight="1">
      <c r="A48" s="1292"/>
      <c r="B48" s="1293"/>
      <c r="C48" s="1298" t="s">
        <v>63</v>
      </c>
      <c r="D48" s="1298"/>
      <c r="E48" s="1294"/>
      <c r="F48" s="1360">
        <v>18</v>
      </c>
      <c r="G48" s="1361"/>
      <c r="H48" s="1360" t="s">
        <v>9</v>
      </c>
      <c r="I48" s="1360" t="s">
        <v>9</v>
      </c>
      <c r="J48" s="1360">
        <v>1</v>
      </c>
      <c r="K48" s="1360">
        <v>5</v>
      </c>
      <c r="L48" s="1360">
        <v>8</v>
      </c>
      <c r="M48" s="1360">
        <v>4</v>
      </c>
      <c r="N48" s="1360" t="s">
        <v>9</v>
      </c>
      <c r="O48" s="1360" t="s">
        <v>9</v>
      </c>
      <c r="P48" s="548"/>
      <c r="Q48" s="1292"/>
    </row>
    <row r="49" spans="1:17" s="1296" customFormat="1" ht="14.25" customHeight="1">
      <c r="A49" s="1292"/>
      <c r="B49" s="1293"/>
      <c r="C49" s="1298" t="s">
        <v>79</v>
      </c>
      <c r="D49" s="1298"/>
      <c r="E49" s="1294"/>
      <c r="F49" s="1360">
        <v>11</v>
      </c>
      <c r="G49" s="1361"/>
      <c r="H49" s="1360" t="s">
        <v>9</v>
      </c>
      <c r="I49" s="1360">
        <v>1</v>
      </c>
      <c r="J49" s="1360" t="s">
        <v>9</v>
      </c>
      <c r="K49" s="1360">
        <v>3</v>
      </c>
      <c r="L49" s="1360">
        <v>4</v>
      </c>
      <c r="M49" s="1360">
        <v>2</v>
      </c>
      <c r="N49" s="1360">
        <v>1</v>
      </c>
      <c r="O49" s="1360" t="s">
        <v>9</v>
      </c>
      <c r="P49" s="548"/>
      <c r="Q49" s="1292"/>
    </row>
    <row r="50" spans="1:17" s="1296" customFormat="1" ht="14.25" customHeight="1">
      <c r="A50" s="1292"/>
      <c r="B50" s="1293"/>
      <c r="C50" s="1298" t="s">
        <v>58</v>
      </c>
      <c r="D50" s="1298"/>
      <c r="E50" s="1294"/>
      <c r="F50" s="1360">
        <v>15</v>
      </c>
      <c r="G50" s="1361"/>
      <c r="H50" s="1360" t="s">
        <v>9</v>
      </c>
      <c r="I50" s="1360">
        <v>2</v>
      </c>
      <c r="J50" s="1360">
        <v>1</v>
      </c>
      <c r="K50" s="1360">
        <v>3</v>
      </c>
      <c r="L50" s="1360">
        <v>1</v>
      </c>
      <c r="M50" s="1360">
        <v>8</v>
      </c>
      <c r="N50" s="1360" t="s">
        <v>9</v>
      </c>
      <c r="O50" s="1360" t="s">
        <v>9</v>
      </c>
      <c r="P50" s="548"/>
      <c r="Q50" s="1292"/>
    </row>
    <row r="51" spans="1:17" s="1296" customFormat="1" ht="14.25" customHeight="1">
      <c r="A51" s="1292"/>
      <c r="B51" s="1293"/>
      <c r="C51" s="1298" t="s">
        <v>65</v>
      </c>
      <c r="D51" s="1298"/>
      <c r="E51" s="1294"/>
      <c r="F51" s="1360">
        <v>3</v>
      </c>
      <c r="G51" s="1361"/>
      <c r="H51" s="1360" t="s">
        <v>9</v>
      </c>
      <c r="I51" s="1360" t="s">
        <v>9</v>
      </c>
      <c r="J51" s="1360" t="s">
        <v>9</v>
      </c>
      <c r="K51" s="1360">
        <v>1</v>
      </c>
      <c r="L51" s="1360">
        <v>2</v>
      </c>
      <c r="M51" s="1360" t="s">
        <v>9</v>
      </c>
      <c r="N51" s="1360" t="s">
        <v>9</v>
      </c>
      <c r="O51" s="1360" t="s">
        <v>9</v>
      </c>
      <c r="P51" s="548"/>
      <c r="Q51" s="1292"/>
    </row>
    <row r="52" spans="1:17" s="1302" customFormat="1" ht="14.25" customHeight="1">
      <c r="A52" s="1300"/>
      <c r="B52" s="1301"/>
      <c r="C52" s="1298" t="s">
        <v>67</v>
      </c>
      <c r="D52" s="1298"/>
      <c r="E52" s="1310"/>
      <c r="F52" s="1360">
        <v>2</v>
      </c>
      <c r="G52" s="1361"/>
      <c r="H52" s="1360" t="s">
        <v>9</v>
      </c>
      <c r="I52" s="1360" t="s">
        <v>9</v>
      </c>
      <c r="J52" s="1360" t="s">
        <v>9</v>
      </c>
      <c r="K52" s="1360" t="s">
        <v>9</v>
      </c>
      <c r="L52" s="1360">
        <v>2</v>
      </c>
      <c r="M52" s="1360" t="s">
        <v>9</v>
      </c>
      <c r="N52" s="1360" t="s">
        <v>9</v>
      </c>
      <c r="O52" s="1360" t="s">
        <v>9</v>
      </c>
      <c r="P52" s="548"/>
      <c r="Q52" s="1300"/>
    </row>
    <row r="53" spans="1:17" s="1302" customFormat="1" ht="14.25" customHeight="1">
      <c r="A53" s="1300"/>
      <c r="B53" s="1301"/>
      <c r="C53" s="1298" t="s">
        <v>77</v>
      </c>
      <c r="D53" s="1298"/>
      <c r="E53" s="1310"/>
      <c r="F53" s="1360">
        <v>10</v>
      </c>
      <c r="G53" s="1361"/>
      <c r="H53" s="1360" t="s">
        <v>9</v>
      </c>
      <c r="I53" s="1360">
        <v>1</v>
      </c>
      <c r="J53" s="1360">
        <v>2</v>
      </c>
      <c r="K53" s="1360">
        <v>4</v>
      </c>
      <c r="L53" s="1360">
        <v>1</v>
      </c>
      <c r="M53" s="1360">
        <v>1</v>
      </c>
      <c r="N53" s="1360">
        <v>1</v>
      </c>
      <c r="O53" s="1360" t="s">
        <v>9</v>
      </c>
      <c r="P53" s="548"/>
      <c r="Q53" s="1300"/>
    </row>
    <row r="54" spans="1:17" s="1302" customFormat="1" ht="14.25" customHeight="1">
      <c r="A54" s="1300"/>
      <c r="B54" s="1301"/>
      <c r="C54" s="1298" t="s">
        <v>567</v>
      </c>
      <c r="D54" s="1298"/>
      <c r="E54" s="1310"/>
      <c r="F54" s="1360">
        <v>2</v>
      </c>
      <c r="G54" s="1361"/>
      <c r="H54" s="1360" t="s">
        <v>9</v>
      </c>
      <c r="I54" s="1360" t="s">
        <v>9</v>
      </c>
      <c r="J54" s="1360">
        <v>2</v>
      </c>
      <c r="K54" s="1360" t="s">
        <v>9</v>
      </c>
      <c r="L54" s="1360" t="s">
        <v>9</v>
      </c>
      <c r="M54" s="1360" t="s">
        <v>9</v>
      </c>
      <c r="N54" s="1360" t="s">
        <v>9</v>
      </c>
      <c r="O54" s="1360" t="s">
        <v>9</v>
      </c>
      <c r="P54" s="548"/>
    </row>
    <row r="55" spans="1:17" s="1302" customFormat="1" ht="14.25" customHeight="1">
      <c r="A55" s="1300"/>
      <c r="B55" s="1301"/>
      <c r="C55" s="1298" t="s">
        <v>568</v>
      </c>
      <c r="D55" s="1298"/>
      <c r="E55" s="1310"/>
      <c r="F55" s="1360">
        <v>10</v>
      </c>
      <c r="G55" s="1361"/>
      <c r="H55" s="1360" t="s">
        <v>9</v>
      </c>
      <c r="I55" s="1360" t="s">
        <v>9</v>
      </c>
      <c r="J55" s="1360">
        <v>1</v>
      </c>
      <c r="K55" s="1360">
        <v>2</v>
      </c>
      <c r="L55" s="1360">
        <v>7</v>
      </c>
      <c r="M55" s="1360" t="s">
        <v>9</v>
      </c>
      <c r="N55" s="1360" t="s">
        <v>9</v>
      </c>
      <c r="O55" s="1360" t="s">
        <v>9</v>
      </c>
      <c r="P55" s="548"/>
      <c r="Q55" s="1300"/>
    </row>
    <row r="56" spans="1:17" s="1302" customFormat="1" ht="14.25" customHeight="1">
      <c r="A56" s="1300"/>
      <c r="B56" s="1301"/>
      <c r="C56" s="1298" t="s">
        <v>569</v>
      </c>
      <c r="D56" s="1298"/>
      <c r="E56" s="1310"/>
      <c r="F56" s="1360">
        <v>20</v>
      </c>
      <c r="G56" s="1361"/>
      <c r="H56" s="1360" t="s">
        <v>9</v>
      </c>
      <c r="I56" s="1360">
        <v>1</v>
      </c>
      <c r="J56" s="1360">
        <v>4</v>
      </c>
      <c r="K56" s="1360">
        <v>7</v>
      </c>
      <c r="L56" s="1360">
        <v>7</v>
      </c>
      <c r="M56" s="1360">
        <v>1</v>
      </c>
      <c r="N56" s="1360" t="s">
        <v>9</v>
      </c>
      <c r="O56" s="1360" t="s">
        <v>9</v>
      </c>
      <c r="P56" s="548"/>
      <c r="Q56" s="1300"/>
    </row>
    <row r="57" spans="1:17" s="1314" customFormat="1" ht="13.5" customHeight="1">
      <c r="A57" s="1311"/>
      <c r="B57" s="1312"/>
      <c r="C57" s="1600" t="s">
        <v>507</v>
      </c>
      <c r="D57" s="1600"/>
      <c r="E57" s="1600"/>
      <c r="F57" s="1600"/>
      <c r="G57" s="1600"/>
      <c r="H57" s="1600"/>
      <c r="I57" s="1600"/>
      <c r="J57" s="1600"/>
      <c r="K57" s="1600"/>
      <c r="L57" s="1600"/>
      <c r="M57" s="1600"/>
      <c r="N57" s="1600"/>
      <c r="O57" s="1313"/>
      <c r="P57" s="548"/>
      <c r="Q57" s="1311"/>
    </row>
    <row r="58" spans="1:17">
      <c r="A58" s="1281"/>
      <c r="B58" s="1283"/>
      <c r="C58" s="196" t="s">
        <v>508</v>
      </c>
      <c r="D58" s="1315"/>
      <c r="E58" s="1363"/>
      <c r="F58" s="1316"/>
      <c r="G58" s="1316"/>
      <c r="H58" s="1317"/>
      <c r="J58" s="1108" t="s">
        <v>400</v>
      </c>
      <c r="L58" s="1315"/>
      <c r="M58" s="1315"/>
      <c r="N58" s="1315"/>
      <c r="O58" s="1318"/>
      <c r="P58" s="548"/>
      <c r="Q58" s="1281"/>
    </row>
    <row r="59" spans="1:17">
      <c r="A59" s="1283"/>
      <c r="B59" s="1319"/>
      <c r="C59" s="1601"/>
      <c r="D59" s="1601"/>
      <c r="E59" s="1601"/>
      <c r="F59" s="1601"/>
      <c r="G59" s="1601"/>
      <c r="H59" s="1601"/>
      <c r="I59" s="1283"/>
      <c r="J59" s="1283"/>
      <c r="K59" s="1283"/>
      <c r="L59" s="1560">
        <v>41760</v>
      </c>
      <c r="M59" s="1560"/>
      <c r="N59" s="1560"/>
      <c r="O59" s="1560"/>
      <c r="P59" s="329">
        <v>17</v>
      </c>
      <c r="Q59" s="1281"/>
    </row>
  </sheetData>
  <mergeCells count="10">
    <mergeCell ref="C35:D35"/>
    <mergeCell ref="C57:N57"/>
    <mergeCell ref="C59:H59"/>
    <mergeCell ref="L59:O59"/>
    <mergeCell ref="B2:D2"/>
    <mergeCell ref="C4:O4"/>
    <mergeCell ref="C6:D6"/>
    <mergeCell ref="C8:D8"/>
    <mergeCell ref="C31:O31"/>
    <mergeCell ref="C33:D33"/>
  </mergeCells>
  <printOptions horizontalCentered="1"/>
  <pageMargins left="0.15748031496062992" right="0.15748031496062992" top="0.19685039370078741" bottom="0.19685039370078741" header="0"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sheetPr>
    <tabColor theme="3"/>
  </sheetPr>
  <dimension ref="A1:CT84"/>
  <sheetViews>
    <sheetView zoomScaleNormal="100" workbookViewId="0"/>
  </sheetViews>
  <sheetFormatPr defaultRowHeight="12.75"/>
  <cols>
    <col min="1" max="1" width="1" style="497" customWidth="1"/>
    <col min="2" max="2" width="2.5703125" style="497" customWidth="1"/>
    <col min="3" max="3" width="2" style="497" customWidth="1"/>
    <col min="4" max="4" width="13.28515625" style="497" customWidth="1"/>
    <col min="5" max="5" width="6.28515625" style="497" customWidth="1"/>
    <col min="6" max="8" width="7.140625" style="497" customWidth="1"/>
    <col min="9" max="9" width="6.42578125" style="497" customWidth="1"/>
    <col min="10" max="10" width="6.5703125" style="497" customWidth="1"/>
    <col min="11" max="11" width="7.7109375" style="497" customWidth="1"/>
    <col min="12" max="12" width="28.42578125" style="497" customWidth="1"/>
    <col min="13" max="13" width="2.5703125" style="497" customWidth="1"/>
    <col min="14" max="14" width="1" style="497" customWidth="1"/>
    <col min="15" max="29" width="9.140625" style="497"/>
    <col min="30" max="30" width="15.140625" style="497" customWidth="1"/>
    <col min="31" max="34" width="6.42578125" style="497" customWidth="1"/>
    <col min="35" max="36" width="2.140625" style="497" customWidth="1"/>
    <col min="37" max="38" width="6.42578125" style="497" customWidth="1"/>
    <col min="39" max="39" width="15.140625" style="497" customWidth="1"/>
    <col min="40" max="41" width="6.42578125" style="497" customWidth="1"/>
    <col min="42" max="16384" width="9.140625" style="497"/>
  </cols>
  <sheetData>
    <row r="1" spans="1:56" ht="13.5" customHeight="1">
      <c r="A1" s="492"/>
      <c r="B1" s="496"/>
      <c r="C1" s="496"/>
      <c r="D1" s="496"/>
      <c r="E1" s="496"/>
      <c r="F1" s="493"/>
      <c r="G1" s="493"/>
      <c r="H1" s="493"/>
      <c r="I1" s="493"/>
      <c r="J1" s="493"/>
      <c r="K1" s="493"/>
      <c r="L1" s="1515" t="s">
        <v>390</v>
      </c>
      <c r="M1" s="1515"/>
      <c r="N1" s="492"/>
    </row>
    <row r="2" spans="1:56" ht="6" customHeight="1">
      <c r="A2" s="492"/>
      <c r="B2" s="1617"/>
      <c r="C2" s="1618"/>
      <c r="D2" s="1618"/>
      <c r="E2" s="1396"/>
      <c r="F2" s="1396"/>
      <c r="G2" s="1396"/>
      <c r="H2" s="1396"/>
      <c r="I2" s="1396"/>
      <c r="J2" s="1396"/>
      <c r="K2" s="1396"/>
      <c r="L2" s="550"/>
      <c r="M2" s="502"/>
      <c r="N2" s="492"/>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row>
    <row r="3" spans="1:56" ht="11.25" customHeight="1" thickBot="1">
      <c r="A3" s="492"/>
      <c r="B3" s="565"/>
      <c r="C3" s="502"/>
      <c r="D3" s="502"/>
      <c r="E3" s="502"/>
      <c r="F3" s="502"/>
      <c r="G3" s="502"/>
      <c r="H3" s="502"/>
      <c r="I3" s="502"/>
      <c r="J3" s="502"/>
      <c r="K3" s="502"/>
      <c r="L3" s="907" t="s">
        <v>73</v>
      </c>
      <c r="M3" s="502"/>
      <c r="N3" s="492"/>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4"/>
      <c r="AW3" s="564"/>
      <c r="AX3" s="564"/>
      <c r="AY3" s="564"/>
      <c r="AZ3" s="564"/>
      <c r="BA3" s="564"/>
      <c r="BB3" s="564"/>
      <c r="BC3" s="564"/>
      <c r="BD3" s="564"/>
    </row>
    <row r="4" spans="1:56" s="506" customFormat="1" ht="13.5" customHeight="1" thickBot="1">
      <c r="A4" s="504"/>
      <c r="B4" s="684"/>
      <c r="C4" s="1610" t="s">
        <v>143</v>
      </c>
      <c r="D4" s="1611"/>
      <c r="E4" s="1611"/>
      <c r="F4" s="1611"/>
      <c r="G4" s="1611"/>
      <c r="H4" s="1611"/>
      <c r="I4" s="1611"/>
      <c r="J4" s="1611"/>
      <c r="K4" s="1611"/>
      <c r="L4" s="1612"/>
      <c r="M4" s="502"/>
      <c r="N4" s="504"/>
      <c r="O4" s="759"/>
      <c r="P4" s="759"/>
      <c r="Q4" s="759"/>
      <c r="R4" s="759"/>
      <c r="S4" s="759"/>
      <c r="T4" s="759"/>
      <c r="U4" s="759"/>
      <c r="V4" s="759"/>
      <c r="W4" s="759"/>
      <c r="X4" s="759"/>
      <c r="Y4" s="759"/>
      <c r="Z4" s="759"/>
      <c r="AA4" s="759"/>
      <c r="AB4" s="759"/>
      <c r="AC4" s="759"/>
      <c r="AD4" s="884"/>
      <c r="AE4" s="884"/>
      <c r="AF4" s="884"/>
      <c r="AG4" s="884"/>
      <c r="AH4" s="884"/>
      <c r="AI4" s="884"/>
      <c r="AJ4" s="884"/>
      <c r="AK4" s="884"/>
      <c r="AL4" s="884"/>
      <c r="AM4" s="884"/>
      <c r="AN4" s="884"/>
      <c r="AO4" s="884"/>
      <c r="AP4" s="759"/>
      <c r="AQ4" s="759"/>
      <c r="AR4" s="759"/>
      <c r="AS4" s="759"/>
      <c r="AT4" s="759"/>
      <c r="AU4" s="759"/>
      <c r="AV4" s="759"/>
      <c r="AW4" s="759"/>
      <c r="AX4" s="759"/>
      <c r="AY4" s="759"/>
      <c r="AZ4" s="759"/>
      <c r="BA4" s="759"/>
      <c r="BB4" s="759"/>
      <c r="BC4" s="759"/>
      <c r="BD4" s="759"/>
    </row>
    <row r="5" spans="1:56" s="890" customFormat="1">
      <c r="B5" s="891"/>
      <c r="C5" s="1619" t="s">
        <v>144</v>
      </c>
      <c r="D5" s="1619"/>
      <c r="E5" s="694"/>
      <c r="F5" s="611"/>
      <c r="G5" s="611"/>
      <c r="H5" s="611"/>
      <c r="I5" s="611"/>
      <c r="J5" s="611"/>
      <c r="K5" s="611"/>
      <c r="L5" s="552"/>
      <c r="M5" s="552"/>
      <c r="N5" s="894"/>
      <c r="O5" s="892"/>
      <c r="P5" s="892"/>
      <c r="Q5" s="892"/>
      <c r="R5" s="892"/>
      <c r="S5" s="892"/>
      <c r="T5" s="892"/>
      <c r="U5" s="892"/>
      <c r="V5" s="892"/>
      <c r="W5" s="892"/>
      <c r="X5" s="892"/>
      <c r="Y5" s="892"/>
      <c r="Z5" s="892"/>
      <c r="AA5" s="892"/>
      <c r="AB5" s="892"/>
      <c r="AC5" s="892"/>
      <c r="AD5" s="893"/>
      <c r="AE5" s="893"/>
      <c r="AF5" s="893"/>
      <c r="AG5" s="893"/>
      <c r="AH5" s="893"/>
      <c r="AI5" s="893"/>
      <c r="AJ5" s="893"/>
      <c r="AK5" s="893"/>
      <c r="AL5" s="893"/>
      <c r="AM5" s="893"/>
      <c r="AO5" s="893"/>
      <c r="AP5" s="892"/>
      <c r="AQ5" s="892"/>
      <c r="AR5" s="892"/>
      <c r="AS5" s="892"/>
      <c r="AT5" s="892"/>
      <c r="AU5" s="892"/>
      <c r="AV5" s="892"/>
      <c r="AW5" s="892"/>
      <c r="AX5" s="892"/>
      <c r="AY5" s="892"/>
      <c r="AZ5" s="892"/>
      <c r="BA5" s="892"/>
      <c r="BB5" s="892"/>
      <c r="BC5" s="892"/>
      <c r="BD5" s="892"/>
    </row>
    <row r="6" spans="1:56" ht="13.5" customHeight="1">
      <c r="A6" s="492"/>
      <c r="B6" s="565"/>
      <c r="C6" s="1619"/>
      <c r="D6" s="1619"/>
      <c r="E6" s="1613" t="s">
        <v>605</v>
      </c>
      <c r="F6" s="1613"/>
      <c r="G6" s="1614" t="s">
        <v>606</v>
      </c>
      <c r="H6" s="1613"/>
      <c r="I6" s="1613"/>
      <c r="J6" s="1613"/>
      <c r="K6" s="1620" t="str">
        <f xml:space="preserve"> CONCATENATE("valor médio de ",J7,G6)</f>
        <v>valor médio de abr.2014</v>
      </c>
      <c r="L6" s="611"/>
      <c r="M6" s="552"/>
      <c r="N6" s="689"/>
      <c r="O6" s="564"/>
      <c r="P6" s="564"/>
      <c r="Q6" s="564"/>
      <c r="R6" s="564"/>
      <c r="S6" s="564"/>
      <c r="T6" s="564"/>
      <c r="U6" s="564"/>
      <c r="V6" s="564"/>
      <c r="W6" s="564"/>
      <c r="X6" s="564"/>
      <c r="Y6" s="564"/>
      <c r="Z6" s="564"/>
      <c r="AA6" s="564"/>
      <c r="AB6" s="564"/>
      <c r="AC6" s="564"/>
      <c r="AD6" s="885"/>
      <c r="AE6" s="897" t="s">
        <v>408</v>
      </c>
      <c r="AF6" s="897"/>
      <c r="AG6" s="897" t="s">
        <v>409</v>
      </c>
      <c r="AH6" s="897"/>
      <c r="AI6" s="885"/>
      <c r="AJ6" s="885"/>
      <c r="AK6" s="885"/>
      <c r="AL6" s="885"/>
      <c r="AM6" s="885"/>
      <c r="AN6" s="898" t="str">
        <f>VLOOKUP(AI8,AJ8:AK9,2,FALSE)</f>
        <v>beneficiário</v>
      </c>
      <c r="AO6" s="897"/>
      <c r="AP6" s="564"/>
      <c r="AQ6" s="564"/>
      <c r="AR6" s="564"/>
      <c r="AS6" s="564"/>
      <c r="AT6" s="564"/>
      <c r="AU6" s="564"/>
      <c r="AV6" s="564"/>
      <c r="AW6" s="564"/>
      <c r="AX6" s="564"/>
      <c r="AY6" s="564"/>
      <c r="AZ6" s="564"/>
      <c r="BA6" s="564"/>
      <c r="BB6" s="564"/>
      <c r="BC6" s="564"/>
      <c r="BD6" s="564"/>
    </row>
    <row r="7" spans="1:56" ht="13.5" customHeight="1">
      <c r="A7" s="492"/>
      <c r="B7" s="565"/>
      <c r="C7" s="538"/>
      <c r="D7" s="538"/>
      <c r="E7" s="895" t="s">
        <v>95</v>
      </c>
      <c r="F7" s="895" t="s">
        <v>94</v>
      </c>
      <c r="G7" s="895" t="s">
        <v>93</v>
      </c>
      <c r="H7" s="895" t="s">
        <v>104</v>
      </c>
      <c r="I7" s="895" t="s">
        <v>103</v>
      </c>
      <c r="J7" s="895" t="s">
        <v>102</v>
      </c>
      <c r="K7" s="1621" t="e">
        <f xml:space="preserve"> CONCATENATE("valor médio de ",#REF!,#REF!)</f>
        <v>#REF!</v>
      </c>
      <c r="L7" s="552"/>
      <c r="M7" s="609"/>
      <c r="N7" s="689"/>
      <c r="O7" s="564"/>
      <c r="P7" s="564"/>
      <c r="Q7" s="564"/>
      <c r="R7" s="564"/>
      <c r="S7" s="564"/>
      <c r="T7" s="564"/>
      <c r="U7" s="564"/>
      <c r="V7" s="564"/>
      <c r="W7" s="564"/>
      <c r="X7" s="564"/>
      <c r="Y7" s="564"/>
      <c r="Z7" s="564"/>
      <c r="AA7" s="564"/>
      <c r="AB7" s="564"/>
      <c r="AC7" s="564"/>
      <c r="AD7" s="885"/>
      <c r="AE7" s="886" t="s">
        <v>410</v>
      </c>
      <c r="AF7" s="885" t="s">
        <v>68</v>
      </c>
      <c r="AG7" s="886" t="s">
        <v>410</v>
      </c>
      <c r="AH7" s="885" t="s">
        <v>68</v>
      </c>
      <c r="AI7" s="887"/>
      <c r="AJ7" s="885"/>
      <c r="AK7" s="885"/>
      <c r="AL7" s="885"/>
      <c r="AM7" s="885"/>
      <c r="AN7" s="886" t="s">
        <v>410</v>
      </c>
      <c r="AO7" s="885" t="s">
        <v>68</v>
      </c>
      <c r="AP7" s="564"/>
      <c r="AQ7" s="564"/>
      <c r="AR7" s="564"/>
      <c r="AS7" s="564"/>
      <c r="AT7" s="564"/>
      <c r="AU7" s="564"/>
      <c r="AV7" s="564"/>
      <c r="AW7" s="564"/>
      <c r="AX7" s="564"/>
      <c r="AY7" s="564"/>
      <c r="AZ7" s="564"/>
      <c r="BA7" s="564"/>
      <c r="BB7" s="564"/>
      <c r="BC7" s="564"/>
      <c r="BD7" s="564"/>
    </row>
    <row r="8" spans="1:56" s="815" customFormat="1">
      <c r="A8" s="811"/>
      <c r="B8" s="812"/>
      <c r="C8" s="813" t="s">
        <v>68</v>
      </c>
      <c r="D8" s="814"/>
      <c r="E8" s="468">
        <v>98670</v>
      </c>
      <c r="F8" s="468">
        <v>97472</v>
      </c>
      <c r="G8" s="468">
        <v>96059</v>
      </c>
      <c r="H8" s="468">
        <v>94645</v>
      </c>
      <c r="I8" s="468">
        <v>94058</v>
      </c>
      <c r="J8" s="468">
        <v>95328</v>
      </c>
      <c r="K8" s="899">
        <v>214.089885137121</v>
      </c>
      <c r="L8" s="816"/>
      <c r="M8" s="817"/>
      <c r="N8" s="811"/>
      <c r="O8" s="818"/>
      <c r="P8" s="967"/>
      <c r="Q8" s="968"/>
      <c r="R8" s="968"/>
      <c r="S8" s="818"/>
      <c r="T8" s="818"/>
      <c r="U8" s="818"/>
      <c r="V8" s="818"/>
      <c r="W8" s="818"/>
      <c r="X8" s="818"/>
      <c r="Y8" s="818"/>
      <c r="Z8" s="818"/>
      <c r="AA8" s="818"/>
      <c r="AB8" s="818"/>
      <c r="AC8" s="818"/>
      <c r="AD8" s="884" t="str">
        <f>+C9</f>
        <v>Aveiro</v>
      </c>
      <c r="AE8" s="888">
        <f>+K9</f>
        <v>216.107836700337</v>
      </c>
      <c r="AF8" s="888">
        <f>+$K$8</f>
        <v>214.089885137121</v>
      </c>
      <c r="AG8" s="888">
        <f>+K46</f>
        <v>94.128729605866198</v>
      </c>
      <c r="AH8" s="888">
        <f t="shared" ref="AH8:AH27" si="0">+$K$45</f>
        <v>89.399511675420698</v>
      </c>
      <c r="AI8" s="884">
        <v>2</v>
      </c>
      <c r="AJ8" s="884">
        <v>1</v>
      </c>
      <c r="AK8" s="884" t="s">
        <v>408</v>
      </c>
      <c r="AL8" s="884"/>
      <c r="AM8" s="884" t="str">
        <f>+AD8</f>
        <v>Aveiro</v>
      </c>
      <c r="AN8" s="889">
        <f>INDEX($AD$7:$AH$27,MATCH($AM8,$AD$7:$AD$27,0),MATCH(AN$7,$AD$7:$AH$7,0)+2*($AI$8-1))</f>
        <v>94.128729605866198</v>
      </c>
      <c r="AO8" s="889">
        <f>INDEX($AD$7:$AH$27,MATCH($AM8,$AD$7:$AD$27,0),MATCH(AO$7,$AD$7:$AH$7,0)+2*($AI$8-1))</f>
        <v>89.399511675420698</v>
      </c>
      <c r="AP8" s="818"/>
      <c r="AQ8" s="818"/>
      <c r="AR8" s="818"/>
      <c r="AS8" s="818"/>
      <c r="AT8" s="818"/>
      <c r="AU8" s="818"/>
      <c r="AV8" s="818"/>
      <c r="AW8" s="818"/>
      <c r="AX8" s="818"/>
      <c r="AY8" s="818"/>
      <c r="AZ8" s="818"/>
      <c r="BA8" s="818"/>
      <c r="BB8" s="818"/>
      <c r="BC8" s="818"/>
      <c r="BD8" s="818"/>
    </row>
    <row r="9" spans="1:56">
      <c r="A9" s="492"/>
      <c r="B9" s="565"/>
      <c r="C9" s="128" t="s">
        <v>62</v>
      </c>
      <c r="D9" s="500"/>
      <c r="E9" s="415">
        <v>4687</v>
      </c>
      <c r="F9" s="415">
        <v>4671</v>
      </c>
      <c r="G9" s="415">
        <v>4672</v>
      </c>
      <c r="H9" s="415">
        <v>4731</v>
      </c>
      <c r="I9" s="415">
        <v>4748</v>
      </c>
      <c r="J9" s="415">
        <v>4754</v>
      </c>
      <c r="K9" s="900">
        <v>216.107836700337</v>
      </c>
      <c r="L9" s="552"/>
      <c r="M9" s="609"/>
      <c r="N9" s="492"/>
      <c r="O9" s="564"/>
      <c r="P9" s="564"/>
      <c r="Q9" s="564"/>
      <c r="R9" s="564"/>
      <c r="S9" s="564"/>
      <c r="T9" s="564"/>
      <c r="U9" s="564"/>
      <c r="V9" s="564"/>
      <c r="W9" s="564"/>
      <c r="X9" s="564"/>
      <c r="Y9" s="564"/>
      <c r="Z9" s="564"/>
      <c r="AA9" s="564"/>
      <c r="AB9" s="564"/>
      <c r="AC9" s="564"/>
      <c r="AD9" s="884" t="str">
        <f t="shared" ref="AD9:AD26" si="1">+C10</f>
        <v>Beja</v>
      </c>
      <c r="AE9" s="888">
        <f t="shared" ref="AE9:AE26" si="2">+K10</f>
        <v>248.73435272045</v>
      </c>
      <c r="AF9" s="888">
        <f t="shared" ref="AF9:AF27" si="3">+$K$8</f>
        <v>214.089885137121</v>
      </c>
      <c r="AG9" s="888">
        <f t="shared" ref="AG9:AG26" si="4">+K47</f>
        <v>87.450798153034299</v>
      </c>
      <c r="AH9" s="888">
        <f t="shared" si="0"/>
        <v>89.399511675420698</v>
      </c>
      <c r="AI9" s="885"/>
      <c r="AJ9" s="885">
        <v>2</v>
      </c>
      <c r="AK9" s="885" t="s">
        <v>409</v>
      </c>
      <c r="AL9" s="885"/>
      <c r="AM9" s="884" t="str">
        <f t="shared" ref="AM9:AM27" si="5">+AD9</f>
        <v>Beja</v>
      </c>
      <c r="AN9" s="889">
        <f t="shared" ref="AN9:AO27" si="6">INDEX($AD$7:$AH$27,MATCH($AM9,$AD$7:$AD$27,0),MATCH(AN$7,$AD$7:$AH$7,0)+2*($AI$8-1))</f>
        <v>87.450798153034299</v>
      </c>
      <c r="AO9" s="889">
        <f t="shared" si="6"/>
        <v>89.399511675420698</v>
      </c>
      <c r="AP9" s="564"/>
      <c r="AQ9" s="818"/>
      <c r="AR9" s="564"/>
      <c r="AS9" s="564"/>
      <c r="AT9" s="564"/>
      <c r="AU9" s="564"/>
      <c r="AV9" s="564"/>
      <c r="AW9" s="564"/>
      <c r="AX9" s="564"/>
      <c r="AY9" s="564"/>
      <c r="AZ9" s="564"/>
      <c r="BA9" s="564"/>
      <c r="BB9" s="564"/>
      <c r="BC9" s="564"/>
      <c r="BD9" s="564"/>
    </row>
    <row r="10" spans="1:56">
      <c r="A10" s="492"/>
      <c r="B10" s="565"/>
      <c r="C10" s="128" t="s">
        <v>55</v>
      </c>
      <c r="D10" s="500"/>
      <c r="E10" s="415">
        <v>1662</v>
      </c>
      <c r="F10" s="415">
        <v>1655</v>
      </c>
      <c r="G10" s="415">
        <v>1603</v>
      </c>
      <c r="H10" s="415">
        <v>1552</v>
      </c>
      <c r="I10" s="415">
        <v>1587</v>
      </c>
      <c r="J10" s="415">
        <v>1603</v>
      </c>
      <c r="K10" s="900">
        <v>248.73435272045</v>
      </c>
      <c r="L10" s="552"/>
      <c r="M10" s="609"/>
      <c r="N10" s="492"/>
      <c r="O10" s="564"/>
      <c r="P10" s="564"/>
      <c r="Q10" s="564"/>
      <c r="R10" s="564"/>
      <c r="S10" s="564"/>
      <c r="T10" s="564"/>
      <c r="U10" s="564"/>
      <c r="V10" s="564"/>
      <c r="W10" s="564"/>
      <c r="X10" s="564"/>
      <c r="Y10" s="564"/>
      <c r="Z10" s="564"/>
      <c r="AA10" s="564"/>
      <c r="AB10" s="564"/>
      <c r="AC10" s="564"/>
      <c r="AD10" s="884" t="str">
        <f t="shared" si="1"/>
        <v>Braga</v>
      </c>
      <c r="AE10" s="888">
        <f t="shared" si="2"/>
        <v>208.47821275455499</v>
      </c>
      <c r="AF10" s="888">
        <f t="shared" si="3"/>
        <v>214.089885137121</v>
      </c>
      <c r="AG10" s="888">
        <f t="shared" si="4"/>
        <v>93.000321539564894</v>
      </c>
      <c r="AH10" s="888">
        <f t="shared" si="0"/>
        <v>89.399511675420698</v>
      </c>
      <c r="AI10" s="885"/>
      <c r="AJ10" s="885"/>
      <c r="AK10" s="885"/>
      <c r="AL10" s="885"/>
      <c r="AM10" s="884" t="str">
        <f t="shared" si="5"/>
        <v>Braga</v>
      </c>
      <c r="AN10" s="889">
        <f t="shared" si="6"/>
        <v>93.000321539564894</v>
      </c>
      <c r="AO10" s="889">
        <f t="shared" si="6"/>
        <v>89.399511675420698</v>
      </c>
      <c r="AP10" s="564"/>
      <c r="AQ10" s="818"/>
      <c r="AR10" s="564"/>
      <c r="AS10" s="564"/>
      <c r="AT10" s="564"/>
      <c r="AU10" s="564"/>
      <c r="AV10" s="564"/>
      <c r="AW10" s="564"/>
      <c r="AX10" s="564"/>
      <c r="AY10" s="564"/>
      <c r="AZ10" s="564"/>
      <c r="BA10" s="564"/>
      <c r="BB10" s="564"/>
      <c r="BC10" s="564"/>
      <c r="BD10" s="564"/>
    </row>
    <row r="11" spans="1:56">
      <c r="A11" s="492"/>
      <c r="B11" s="565"/>
      <c r="C11" s="128" t="s">
        <v>64</v>
      </c>
      <c r="D11" s="500"/>
      <c r="E11" s="415">
        <v>4027</v>
      </c>
      <c r="F11" s="415">
        <v>3897</v>
      </c>
      <c r="G11" s="415">
        <v>3837</v>
      </c>
      <c r="H11" s="415">
        <v>3735</v>
      </c>
      <c r="I11" s="415">
        <v>3693</v>
      </c>
      <c r="J11" s="415">
        <v>3738</v>
      </c>
      <c r="K11" s="900">
        <v>208.47821275455499</v>
      </c>
      <c r="L11" s="552"/>
      <c r="M11" s="609"/>
      <c r="N11" s="492"/>
      <c r="O11" s="564"/>
      <c r="P11" s="564"/>
      <c r="Q11" s="564"/>
      <c r="R11" s="564"/>
      <c r="S11" s="564"/>
      <c r="T11" s="564"/>
      <c r="U11" s="564"/>
      <c r="V11" s="564"/>
      <c r="W11" s="564"/>
      <c r="X11" s="564"/>
      <c r="Y11" s="564"/>
      <c r="Z11" s="564"/>
      <c r="AA11" s="564"/>
      <c r="AB11" s="564"/>
      <c r="AC11" s="564"/>
      <c r="AD11" s="884" t="str">
        <f t="shared" si="1"/>
        <v>Bragança</v>
      </c>
      <c r="AE11" s="888">
        <f t="shared" si="2"/>
        <v>218.638903318903</v>
      </c>
      <c r="AF11" s="888">
        <f t="shared" si="3"/>
        <v>214.089885137121</v>
      </c>
      <c r="AG11" s="888">
        <f t="shared" si="4"/>
        <v>96.877723785166296</v>
      </c>
      <c r="AH11" s="888">
        <f t="shared" si="0"/>
        <v>89.399511675420698</v>
      </c>
      <c r="AI11" s="885"/>
      <c r="AJ11" s="885"/>
      <c r="AK11" s="885"/>
      <c r="AL11" s="885"/>
      <c r="AM11" s="884" t="str">
        <f t="shared" si="5"/>
        <v>Bragança</v>
      </c>
      <c r="AN11" s="889">
        <f t="shared" si="6"/>
        <v>96.877723785166296</v>
      </c>
      <c r="AO11" s="889">
        <f t="shared" si="6"/>
        <v>89.399511675420698</v>
      </c>
      <c r="AP11" s="564"/>
      <c r="AQ11" s="818"/>
      <c r="AR11" s="564"/>
      <c r="AS11" s="564"/>
      <c r="AT11" s="564"/>
      <c r="AU11" s="564"/>
      <c r="AV11" s="564"/>
      <c r="AW11" s="564"/>
      <c r="AX11" s="564"/>
      <c r="AY11" s="564"/>
      <c r="AZ11" s="564"/>
      <c r="BA11" s="564"/>
      <c r="BB11" s="564"/>
      <c r="BC11" s="564"/>
      <c r="BD11" s="564"/>
    </row>
    <row r="12" spans="1:56">
      <c r="A12" s="492"/>
      <c r="B12" s="565"/>
      <c r="C12" s="128" t="s">
        <v>66</v>
      </c>
      <c r="D12" s="500"/>
      <c r="E12" s="415">
        <v>773</v>
      </c>
      <c r="F12" s="415">
        <v>765</v>
      </c>
      <c r="G12" s="415">
        <v>719</v>
      </c>
      <c r="H12" s="415">
        <v>710</v>
      </c>
      <c r="I12" s="415">
        <v>696</v>
      </c>
      <c r="J12" s="415">
        <v>694</v>
      </c>
      <c r="K12" s="900">
        <v>218.638903318903</v>
      </c>
      <c r="L12" s="552"/>
      <c r="M12" s="609"/>
      <c r="N12" s="492"/>
      <c r="AD12" s="884" t="str">
        <f t="shared" si="1"/>
        <v>Castelo Branco</v>
      </c>
      <c r="AE12" s="888">
        <f t="shared" si="2"/>
        <v>202.41180790960499</v>
      </c>
      <c r="AF12" s="888">
        <f t="shared" si="3"/>
        <v>214.089885137121</v>
      </c>
      <c r="AG12" s="888">
        <f t="shared" si="4"/>
        <v>85.302119047619001</v>
      </c>
      <c r="AH12" s="888">
        <f t="shared" si="0"/>
        <v>89.399511675420698</v>
      </c>
      <c r="AI12" s="887"/>
      <c r="AJ12" s="887"/>
      <c r="AK12" s="887"/>
      <c r="AL12" s="887"/>
      <c r="AM12" s="884" t="str">
        <f t="shared" si="5"/>
        <v>Castelo Branco</v>
      </c>
      <c r="AN12" s="889">
        <f t="shared" si="6"/>
        <v>85.302119047619001</v>
      </c>
      <c r="AO12" s="889">
        <f t="shared" si="6"/>
        <v>89.399511675420698</v>
      </c>
    </row>
    <row r="13" spans="1:56">
      <c r="A13" s="492"/>
      <c r="B13" s="565"/>
      <c r="C13" s="128" t="s">
        <v>75</v>
      </c>
      <c r="D13" s="500"/>
      <c r="E13" s="415">
        <v>1582</v>
      </c>
      <c r="F13" s="415">
        <v>1584</v>
      </c>
      <c r="G13" s="415">
        <v>1580</v>
      </c>
      <c r="H13" s="415">
        <v>1555</v>
      </c>
      <c r="I13" s="415">
        <v>1565</v>
      </c>
      <c r="J13" s="415">
        <v>1594</v>
      </c>
      <c r="K13" s="900">
        <v>202.41180790960499</v>
      </c>
      <c r="L13" s="552"/>
      <c r="M13" s="609"/>
      <c r="N13" s="492"/>
      <c r="AD13" s="884" t="str">
        <f t="shared" si="1"/>
        <v>Coimbra</v>
      </c>
      <c r="AE13" s="888">
        <f t="shared" si="2"/>
        <v>198.87675788885801</v>
      </c>
      <c r="AF13" s="888">
        <f t="shared" si="3"/>
        <v>214.089885137121</v>
      </c>
      <c r="AG13" s="888">
        <f t="shared" si="4"/>
        <v>99.009824829695503</v>
      </c>
      <c r="AH13" s="888">
        <f t="shared" si="0"/>
        <v>89.399511675420698</v>
      </c>
      <c r="AI13" s="887"/>
      <c r="AJ13" s="887"/>
      <c r="AK13" s="887"/>
      <c r="AL13" s="887"/>
      <c r="AM13" s="884" t="str">
        <f t="shared" si="5"/>
        <v>Coimbra</v>
      </c>
      <c r="AN13" s="889">
        <f t="shared" si="6"/>
        <v>99.009824829695503</v>
      </c>
      <c r="AO13" s="889">
        <f t="shared" si="6"/>
        <v>89.399511675420698</v>
      </c>
    </row>
    <row r="14" spans="1:56">
      <c r="A14" s="492"/>
      <c r="B14" s="565"/>
      <c r="C14" s="128" t="s">
        <v>61</v>
      </c>
      <c r="D14" s="500"/>
      <c r="E14" s="415">
        <v>3596</v>
      </c>
      <c r="F14" s="415">
        <v>3541</v>
      </c>
      <c r="G14" s="415">
        <v>3493</v>
      </c>
      <c r="H14" s="415">
        <v>3533</v>
      </c>
      <c r="I14" s="415">
        <v>3555</v>
      </c>
      <c r="J14" s="415">
        <v>3583</v>
      </c>
      <c r="K14" s="900">
        <v>198.87675788885801</v>
      </c>
      <c r="L14" s="552"/>
      <c r="M14" s="609"/>
      <c r="N14" s="492"/>
      <c r="AD14" s="884" t="str">
        <f t="shared" si="1"/>
        <v>Évora</v>
      </c>
      <c r="AE14" s="888">
        <f t="shared" si="2"/>
        <v>223.255684563758</v>
      </c>
      <c r="AF14" s="888">
        <f t="shared" si="3"/>
        <v>214.089885137121</v>
      </c>
      <c r="AG14" s="888">
        <f t="shared" si="4"/>
        <v>86.990316422594105</v>
      </c>
      <c r="AH14" s="888">
        <f t="shared" si="0"/>
        <v>89.399511675420698</v>
      </c>
      <c r="AI14" s="887"/>
      <c r="AJ14" s="887"/>
      <c r="AK14" s="887"/>
      <c r="AL14" s="887"/>
      <c r="AM14" s="884" t="str">
        <f t="shared" si="5"/>
        <v>Évora</v>
      </c>
      <c r="AN14" s="889">
        <f t="shared" si="6"/>
        <v>86.990316422594105</v>
      </c>
      <c r="AO14" s="889">
        <f t="shared" si="6"/>
        <v>89.399511675420698</v>
      </c>
    </row>
    <row r="15" spans="1:56">
      <c r="A15" s="492"/>
      <c r="B15" s="565"/>
      <c r="C15" s="128" t="s">
        <v>56</v>
      </c>
      <c r="D15" s="500"/>
      <c r="E15" s="415">
        <v>1372</v>
      </c>
      <c r="F15" s="415">
        <v>1430</v>
      </c>
      <c r="G15" s="415">
        <v>1429</v>
      </c>
      <c r="H15" s="415">
        <v>1435</v>
      </c>
      <c r="I15" s="415">
        <v>1476</v>
      </c>
      <c r="J15" s="415">
        <v>1492</v>
      </c>
      <c r="K15" s="900">
        <v>223.255684563758</v>
      </c>
      <c r="L15" s="552"/>
      <c r="M15" s="609"/>
      <c r="N15" s="492"/>
      <c r="AD15" s="884" t="str">
        <f t="shared" si="1"/>
        <v>Faro</v>
      </c>
      <c r="AE15" s="888">
        <f t="shared" si="2"/>
        <v>204.08077448747201</v>
      </c>
      <c r="AF15" s="888">
        <f t="shared" si="3"/>
        <v>214.089885137121</v>
      </c>
      <c r="AG15" s="888">
        <f t="shared" si="4"/>
        <v>93.227325702393301</v>
      </c>
      <c r="AH15" s="888">
        <f t="shared" si="0"/>
        <v>89.399511675420698</v>
      </c>
      <c r="AI15" s="887"/>
      <c r="AJ15" s="887"/>
      <c r="AK15" s="887"/>
      <c r="AL15" s="887"/>
      <c r="AM15" s="884" t="str">
        <f t="shared" si="5"/>
        <v>Faro</v>
      </c>
      <c r="AN15" s="889">
        <f t="shared" si="6"/>
        <v>93.227325702393301</v>
      </c>
      <c r="AO15" s="889">
        <f t="shared" si="6"/>
        <v>89.399511675420698</v>
      </c>
    </row>
    <row r="16" spans="1:56">
      <c r="A16" s="492"/>
      <c r="B16" s="565"/>
      <c r="C16" s="128" t="s">
        <v>74</v>
      </c>
      <c r="D16" s="500"/>
      <c r="E16" s="415">
        <v>3358</v>
      </c>
      <c r="F16" s="415">
        <v>3313</v>
      </c>
      <c r="G16" s="415">
        <v>3407</v>
      </c>
      <c r="H16" s="415">
        <v>3487</v>
      </c>
      <c r="I16" s="415">
        <v>3494</v>
      </c>
      <c r="J16" s="415">
        <v>3514</v>
      </c>
      <c r="K16" s="900">
        <v>204.08077448747201</v>
      </c>
      <c r="L16" s="552"/>
      <c r="M16" s="609"/>
      <c r="N16" s="492"/>
      <c r="AD16" s="884" t="str">
        <f t="shared" si="1"/>
        <v>Guarda</v>
      </c>
      <c r="AE16" s="888">
        <f t="shared" si="2"/>
        <v>206.550127388535</v>
      </c>
      <c r="AF16" s="888">
        <f t="shared" si="3"/>
        <v>214.089885137121</v>
      </c>
      <c r="AG16" s="888">
        <f t="shared" si="4"/>
        <v>85.287939801285802</v>
      </c>
      <c r="AH16" s="888">
        <f t="shared" si="0"/>
        <v>89.399511675420698</v>
      </c>
      <c r="AI16" s="887"/>
      <c r="AJ16" s="887"/>
      <c r="AK16" s="887"/>
      <c r="AL16" s="887"/>
      <c r="AM16" s="884" t="str">
        <f t="shared" si="5"/>
        <v>Guarda</v>
      </c>
      <c r="AN16" s="889">
        <f t="shared" si="6"/>
        <v>85.287939801285802</v>
      </c>
      <c r="AO16" s="889">
        <f t="shared" si="6"/>
        <v>89.399511675420698</v>
      </c>
    </row>
    <row r="17" spans="1:41">
      <c r="A17" s="492"/>
      <c r="B17" s="565"/>
      <c r="C17" s="128" t="s">
        <v>76</v>
      </c>
      <c r="D17" s="500"/>
      <c r="E17" s="415">
        <v>1344</v>
      </c>
      <c r="F17" s="415">
        <v>1369</v>
      </c>
      <c r="G17" s="415">
        <v>1395</v>
      </c>
      <c r="H17" s="415">
        <v>1391</v>
      </c>
      <c r="I17" s="415">
        <v>1387</v>
      </c>
      <c r="J17" s="415">
        <v>1417</v>
      </c>
      <c r="K17" s="900">
        <v>206.550127388535</v>
      </c>
      <c r="L17" s="552"/>
      <c r="M17" s="609"/>
      <c r="N17" s="492"/>
      <c r="AD17" s="884" t="str">
        <f t="shared" si="1"/>
        <v>Leiria</v>
      </c>
      <c r="AE17" s="888">
        <f t="shared" si="2"/>
        <v>205.00866666666701</v>
      </c>
      <c r="AF17" s="888">
        <f t="shared" si="3"/>
        <v>214.089885137121</v>
      </c>
      <c r="AG17" s="888">
        <f t="shared" si="4"/>
        <v>94.523598380268695</v>
      </c>
      <c r="AH17" s="888">
        <f t="shared" si="0"/>
        <v>89.399511675420698</v>
      </c>
      <c r="AI17" s="887"/>
      <c r="AJ17" s="887"/>
      <c r="AK17" s="887"/>
      <c r="AL17" s="887"/>
      <c r="AM17" s="884" t="str">
        <f t="shared" si="5"/>
        <v>Leiria</v>
      </c>
      <c r="AN17" s="889">
        <f t="shared" si="6"/>
        <v>94.523598380268695</v>
      </c>
      <c r="AO17" s="889">
        <f t="shared" si="6"/>
        <v>89.399511675420698</v>
      </c>
    </row>
    <row r="18" spans="1:41">
      <c r="A18" s="492"/>
      <c r="B18" s="565"/>
      <c r="C18" s="128" t="s">
        <v>60</v>
      </c>
      <c r="D18" s="500"/>
      <c r="E18" s="415">
        <v>2484</v>
      </c>
      <c r="F18" s="415">
        <v>2442</v>
      </c>
      <c r="G18" s="415">
        <v>2450</v>
      </c>
      <c r="H18" s="415">
        <v>2472</v>
      </c>
      <c r="I18" s="415">
        <v>2494</v>
      </c>
      <c r="J18" s="415">
        <v>2509</v>
      </c>
      <c r="K18" s="900">
        <v>205.00866666666701</v>
      </c>
      <c r="L18" s="552"/>
      <c r="M18" s="609"/>
      <c r="N18" s="492"/>
      <c r="AD18" s="884" t="str">
        <f t="shared" si="1"/>
        <v>Lisboa</v>
      </c>
      <c r="AE18" s="888">
        <f t="shared" si="2"/>
        <v>216.379513612907</v>
      </c>
      <c r="AF18" s="888">
        <f t="shared" si="3"/>
        <v>214.089885137121</v>
      </c>
      <c r="AG18" s="888">
        <f t="shared" si="4"/>
        <v>91.2396133259967</v>
      </c>
      <c r="AH18" s="888">
        <f t="shared" si="0"/>
        <v>89.399511675420698</v>
      </c>
      <c r="AI18" s="887"/>
      <c r="AJ18" s="887"/>
      <c r="AK18" s="887"/>
      <c r="AL18" s="887"/>
      <c r="AM18" s="884" t="str">
        <f t="shared" si="5"/>
        <v>Lisboa</v>
      </c>
      <c r="AN18" s="889">
        <f t="shared" si="6"/>
        <v>91.2396133259967</v>
      </c>
      <c r="AO18" s="889">
        <f t="shared" si="6"/>
        <v>89.399511675420698</v>
      </c>
    </row>
    <row r="19" spans="1:41">
      <c r="A19" s="492"/>
      <c r="B19" s="565"/>
      <c r="C19" s="128" t="s">
        <v>59</v>
      </c>
      <c r="D19" s="500"/>
      <c r="E19" s="415">
        <v>19320</v>
      </c>
      <c r="F19" s="415">
        <v>18777</v>
      </c>
      <c r="G19" s="415">
        <v>17938</v>
      </c>
      <c r="H19" s="415">
        <v>16736</v>
      </c>
      <c r="I19" s="415">
        <v>16582</v>
      </c>
      <c r="J19" s="415">
        <v>16870</v>
      </c>
      <c r="K19" s="900">
        <v>216.379513612907</v>
      </c>
      <c r="L19" s="552"/>
      <c r="M19" s="609"/>
      <c r="N19" s="492"/>
      <c r="AD19" s="884" t="str">
        <f t="shared" si="1"/>
        <v>Portalegre</v>
      </c>
      <c r="AE19" s="888">
        <f t="shared" si="2"/>
        <v>241.77512643678199</v>
      </c>
      <c r="AF19" s="888">
        <f t="shared" si="3"/>
        <v>214.089885137121</v>
      </c>
      <c r="AG19" s="888">
        <f t="shared" si="4"/>
        <v>89.660852514919</v>
      </c>
      <c r="AH19" s="888">
        <f t="shared" si="0"/>
        <v>89.399511675420698</v>
      </c>
      <c r="AI19" s="887"/>
      <c r="AJ19" s="887"/>
      <c r="AK19" s="887"/>
      <c r="AL19" s="887"/>
      <c r="AM19" s="884" t="str">
        <f t="shared" si="5"/>
        <v>Portalegre</v>
      </c>
      <c r="AN19" s="889">
        <f t="shared" si="6"/>
        <v>89.660852514919</v>
      </c>
      <c r="AO19" s="889">
        <f t="shared" si="6"/>
        <v>89.399511675420698</v>
      </c>
    </row>
    <row r="20" spans="1:41">
      <c r="A20" s="492"/>
      <c r="B20" s="565"/>
      <c r="C20" s="128" t="s">
        <v>57</v>
      </c>
      <c r="D20" s="500"/>
      <c r="E20" s="415">
        <v>1303</v>
      </c>
      <c r="F20" s="415">
        <v>1296</v>
      </c>
      <c r="G20" s="415">
        <v>1290</v>
      </c>
      <c r="H20" s="415">
        <v>1256</v>
      </c>
      <c r="I20" s="415">
        <v>1269</v>
      </c>
      <c r="J20" s="415">
        <v>1311</v>
      </c>
      <c r="K20" s="900">
        <v>241.77512643678199</v>
      </c>
      <c r="L20" s="552"/>
      <c r="M20" s="609"/>
      <c r="N20" s="492"/>
      <c r="AD20" s="884" t="str">
        <f t="shared" si="1"/>
        <v>Porto</v>
      </c>
      <c r="AE20" s="888">
        <f t="shared" si="2"/>
        <v>211.37935360940699</v>
      </c>
      <c r="AF20" s="888">
        <f t="shared" si="3"/>
        <v>214.089885137121</v>
      </c>
      <c r="AG20" s="888">
        <f t="shared" si="4"/>
        <v>89.749824017998904</v>
      </c>
      <c r="AH20" s="888">
        <f t="shared" si="0"/>
        <v>89.399511675420698</v>
      </c>
      <c r="AI20" s="887"/>
      <c r="AJ20" s="887"/>
      <c r="AK20" s="887"/>
      <c r="AL20" s="887"/>
      <c r="AM20" s="884" t="str">
        <f t="shared" si="5"/>
        <v>Porto</v>
      </c>
      <c r="AN20" s="889">
        <f t="shared" si="6"/>
        <v>89.749824017998904</v>
      </c>
      <c r="AO20" s="889">
        <f t="shared" si="6"/>
        <v>89.399511675420698</v>
      </c>
    </row>
    <row r="21" spans="1:41">
      <c r="A21" s="492"/>
      <c r="B21" s="565"/>
      <c r="C21" s="128" t="s">
        <v>63</v>
      </c>
      <c r="D21" s="500"/>
      <c r="E21" s="415">
        <v>28484</v>
      </c>
      <c r="F21" s="415">
        <v>28310</v>
      </c>
      <c r="G21" s="415">
        <v>28233</v>
      </c>
      <c r="H21" s="415">
        <v>27788</v>
      </c>
      <c r="I21" s="415">
        <v>27376</v>
      </c>
      <c r="J21" s="415">
        <v>27564</v>
      </c>
      <c r="K21" s="900">
        <v>211.37935360940699</v>
      </c>
      <c r="L21" s="552"/>
      <c r="M21" s="609"/>
      <c r="N21" s="492"/>
      <c r="AD21" s="884" t="str">
        <f t="shared" si="1"/>
        <v>Santarém</v>
      </c>
      <c r="AE21" s="888">
        <f t="shared" si="2"/>
        <v>215.15261895698501</v>
      </c>
      <c r="AF21" s="888">
        <f t="shared" si="3"/>
        <v>214.089885137121</v>
      </c>
      <c r="AG21" s="888">
        <f t="shared" si="4"/>
        <v>89.872146605183701</v>
      </c>
      <c r="AH21" s="888">
        <f t="shared" si="0"/>
        <v>89.399511675420698</v>
      </c>
      <c r="AI21" s="887"/>
      <c r="AJ21" s="887"/>
      <c r="AK21" s="887"/>
      <c r="AL21" s="887"/>
      <c r="AM21" s="884" t="str">
        <f t="shared" si="5"/>
        <v>Santarém</v>
      </c>
      <c r="AN21" s="889">
        <f t="shared" si="6"/>
        <v>89.872146605183701</v>
      </c>
      <c r="AO21" s="889">
        <f t="shared" si="6"/>
        <v>89.399511675420698</v>
      </c>
    </row>
    <row r="22" spans="1:41">
      <c r="A22" s="492"/>
      <c r="B22" s="565"/>
      <c r="C22" s="128" t="s">
        <v>79</v>
      </c>
      <c r="D22" s="500"/>
      <c r="E22" s="415">
        <v>2570</v>
      </c>
      <c r="F22" s="415">
        <v>2552</v>
      </c>
      <c r="G22" s="415">
        <v>2577</v>
      </c>
      <c r="H22" s="415">
        <v>2596</v>
      </c>
      <c r="I22" s="415">
        <v>2575</v>
      </c>
      <c r="J22" s="415">
        <v>2631</v>
      </c>
      <c r="K22" s="900">
        <v>215.15261895698501</v>
      </c>
      <c r="L22" s="552"/>
      <c r="M22" s="609"/>
      <c r="N22" s="492"/>
      <c r="AD22" s="884" t="str">
        <f t="shared" si="1"/>
        <v>Setúbal</v>
      </c>
      <c r="AE22" s="888">
        <f t="shared" si="2"/>
        <v>224.40851094890499</v>
      </c>
      <c r="AF22" s="888">
        <f t="shared" si="3"/>
        <v>214.089885137121</v>
      </c>
      <c r="AG22" s="888">
        <f t="shared" si="4"/>
        <v>95.559091833851397</v>
      </c>
      <c r="AH22" s="888">
        <f t="shared" si="0"/>
        <v>89.399511675420698</v>
      </c>
      <c r="AI22" s="887"/>
      <c r="AJ22" s="887"/>
      <c r="AK22" s="887"/>
      <c r="AL22" s="887"/>
      <c r="AM22" s="884" t="str">
        <f t="shared" si="5"/>
        <v>Setúbal</v>
      </c>
      <c r="AN22" s="889">
        <f t="shared" si="6"/>
        <v>95.559091833851397</v>
      </c>
      <c r="AO22" s="889">
        <f t="shared" si="6"/>
        <v>89.399511675420698</v>
      </c>
    </row>
    <row r="23" spans="1:41">
      <c r="A23" s="492"/>
      <c r="B23" s="565"/>
      <c r="C23" s="128" t="s">
        <v>58</v>
      </c>
      <c r="D23" s="500"/>
      <c r="E23" s="415">
        <v>7796</v>
      </c>
      <c r="F23" s="415">
        <v>7447</v>
      </c>
      <c r="G23" s="415">
        <v>7000</v>
      </c>
      <c r="H23" s="415">
        <v>7233</v>
      </c>
      <c r="I23" s="415">
        <v>7268</v>
      </c>
      <c r="J23" s="415">
        <v>7552</v>
      </c>
      <c r="K23" s="900">
        <v>224.40851094890499</v>
      </c>
      <c r="L23" s="552"/>
      <c r="M23" s="609"/>
      <c r="N23" s="492"/>
      <c r="AD23" s="884" t="str">
        <f t="shared" si="1"/>
        <v>Viana do Castelo</v>
      </c>
      <c r="AE23" s="888">
        <f t="shared" si="2"/>
        <v>188.30789716039899</v>
      </c>
      <c r="AF23" s="888">
        <f t="shared" si="3"/>
        <v>214.089885137121</v>
      </c>
      <c r="AG23" s="888">
        <f t="shared" si="4"/>
        <v>94.443876058506504</v>
      </c>
      <c r="AH23" s="888">
        <f t="shared" si="0"/>
        <v>89.399511675420698</v>
      </c>
      <c r="AI23" s="887"/>
      <c r="AJ23" s="887"/>
      <c r="AK23" s="887"/>
      <c r="AL23" s="887"/>
      <c r="AM23" s="884" t="str">
        <f t="shared" si="5"/>
        <v>Viana do Castelo</v>
      </c>
      <c r="AN23" s="889">
        <f t="shared" si="6"/>
        <v>94.443876058506504</v>
      </c>
      <c r="AO23" s="889">
        <f t="shared" si="6"/>
        <v>89.399511675420698</v>
      </c>
    </row>
    <row r="24" spans="1:41">
      <c r="A24" s="492"/>
      <c r="B24" s="565"/>
      <c r="C24" s="128" t="s">
        <v>65</v>
      </c>
      <c r="D24" s="500"/>
      <c r="E24" s="415">
        <v>1285</v>
      </c>
      <c r="F24" s="415">
        <v>1303</v>
      </c>
      <c r="G24" s="415">
        <v>1273</v>
      </c>
      <c r="H24" s="415">
        <v>1276</v>
      </c>
      <c r="I24" s="415">
        <v>1252</v>
      </c>
      <c r="J24" s="415">
        <v>1305</v>
      </c>
      <c r="K24" s="900">
        <v>188.30789716039899</v>
      </c>
      <c r="L24" s="552"/>
      <c r="M24" s="609"/>
      <c r="N24" s="492"/>
      <c r="AD24" s="884" t="str">
        <f t="shared" si="1"/>
        <v>Vila Real</v>
      </c>
      <c r="AE24" s="888">
        <f t="shared" si="2"/>
        <v>206.007742834395</v>
      </c>
      <c r="AF24" s="888">
        <f t="shared" si="3"/>
        <v>214.089885137121</v>
      </c>
      <c r="AG24" s="888">
        <f t="shared" si="4"/>
        <v>96.0986908077994</v>
      </c>
      <c r="AH24" s="888">
        <f t="shared" si="0"/>
        <v>89.399511675420698</v>
      </c>
      <c r="AI24" s="887"/>
      <c r="AJ24" s="887"/>
      <c r="AK24" s="887"/>
      <c r="AL24" s="887"/>
      <c r="AM24" s="884" t="str">
        <f t="shared" si="5"/>
        <v>Vila Real</v>
      </c>
      <c r="AN24" s="889">
        <f t="shared" si="6"/>
        <v>96.0986908077994</v>
      </c>
      <c r="AO24" s="889">
        <f t="shared" si="6"/>
        <v>89.399511675420698</v>
      </c>
    </row>
    <row r="25" spans="1:41">
      <c r="A25" s="492"/>
      <c r="B25" s="565"/>
      <c r="C25" s="128" t="s">
        <v>67</v>
      </c>
      <c r="D25" s="500"/>
      <c r="E25" s="415">
        <v>2373</v>
      </c>
      <c r="F25" s="415">
        <v>2395</v>
      </c>
      <c r="G25" s="415">
        <v>2427</v>
      </c>
      <c r="H25" s="415">
        <v>2443</v>
      </c>
      <c r="I25" s="415">
        <v>2473</v>
      </c>
      <c r="J25" s="415">
        <v>2514</v>
      </c>
      <c r="K25" s="900">
        <v>206.007742834395</v>
      </c>
      <c r="L25" s="552"/>
      <c r="M25" s="609"/>
      <c r="N25" s="492"/>
      <c r="AD25" s="884" t="str">
        <f t="shared" si="1"/>
        <v>Viseu</v>
      </c>
      <c r="AE25" s="888">
        <f t="shared" si="2"/>
        <v>204.98617618270799</v>
      </c>
      <c r="AF25" s="888">
        <f t="shared" si="3"/>
        <v>214.089885137121</v>
      </c>
      <c r="AG25" s="888">
        <f t="shared" si="4"/>
        <v>89.486202820111103</v>
      </c>
      <c r="AH25" s="888">
        <f t="shared" si="0"/>
        <v>89.399511675420698</v>
      </c>
      <c r="AI25" s="887"/>
      <c r="AJ25" s="887"/>
      <c r="AK25" s="887"/>
      <c r="AL25" s="887"/>
      <c r="AM25" s="884" t="str">
        <f t="shared" si="5"/>
        <v>Viseu</v>
      </c>
      <c r="AN25" s="889">
        <f t="shared" si="6"/>
        <v>89.486202820111103</v>
      </c>
      <c r="AO25" s="889">
        <f t="shared" si="6"/>
        <v>89.399511675420698</v>
      </c>
    </row>
    <row r="26" spans="1:41">
      <c r="A26" s="492"/>
      <c r="B26" s="565"/>
      <c r="C26" s="128" t="s">
        <v>77</v>
      </c>
      <c r="D26" s="500"/>
      <c r="E26" s="415">
        <v>3146</v>
      </c>
      <c r="F26" s="415">
        <v>3124</v>
      </c>
      <c r="G26" s="415">
        <v>3096</v>
      </c>
      <c r="H26" s="415">
        <v>3072</v>
      </c>
      <c r="I26" s="415">
        <v>2990</v>
      </c>
      <c r="J26" s="415">
        <v>3066</v>
      </c>
      <c r="K26" s="900">
        <v>204.98617618270799</v>
      </c>
      <c r="L26" s="552"/>
      <c r="M26" s="609"/>
      <c r="N26" s="492"/>
      <c r="AD26" s="884" t="str">
        <f t="shared" si="1"/>
        <v>Açores</v>
      </c>
      <c r="AE26" s="888">
        <f t="shared" si="2"/>
        <v>225.52195494057099</v>
      </c>
      <c r="AF26" s="888">
        <f t="shared" si="3"/>
        <v>214.089885137121</v>
      </c>
      <c r="AG26" s="888">
        <f t="shared" si="4"/>
        <v>67.284178045940493</v>
      </c>
      <c r="AH26" s="888">
        <f t="shared" si="0"/>
        <v>89.399511675420698</v>
      </c>
      <c r="AI26" s="887"/>
      <c r="AJ26" s="887"/>
      <c r="AK26" s="887"/>
      <c r="AL26" s="887"/>
      <c r="AM26" s="884" t="str">
        <f t="shared" si="5"/>
        <v>Açores</v>
      </c>
      <c r="AN26" s="889">
        <f t="shared" si="6"/>
        <v>67.284178045940493</v>
      </c>
      <c r="AO26" s="889">
        <f t="shared" si="6"/>
        <v>89.399511675420698</v>
      </c>
    </row>
    <row r="27" spans="1:41">
      <c r="A27" s="492"/>
      <c r="B27" s="565"/>
      <c r="C27" s="128" t="s">
        <v>141</v>
      </c>
      <c r="D27" s="500"/>
      <c r="E27" s="415">
        <v>5561</v>
      </c>
      <c r="F27" s="415">
        <v>5644</v>
      </c>
      <c r="G27" s="415">
        <v>5696</v>
      </c>
      <c r="H27" s="415">
        <v>5722</v>
      </c>
      <c r="I27" s="415">
        <v>5680</v>
      </c>
      <c r="J27" s="415">
        <v>5639</v>
      </c>
      <c r="K27" s="900">
        <v>225.52195494057099</v>
      </c>
      <c r="L27" s="552"/>
      <c r="M27" s="609"/>
      <c r="N27" s="492"/>
      <c r="AD27" s="884" t="str">
        <f>+C28</f>
        <v>Madeira</v>
      </c>
      <c r="AE27" s="888">
        <f>+K28</f>
        <v>222.962512639029</v>
      </c>
      <c r="AF27" s="888">
        <f t="shared" si="3"/>
        <v>214.089885137121</v>
      </c>
      <c r="AG27" s="888">
        <f>+K65</f>
        <v>86.780765446674494</v>
      </c>
      <c r="AH27" s="888">
        <f t="shared" si="0"/>
        <v>89.399511675420698</v>
      </c>
      <c r="AI27" s="887"/>
      <c r="AJ27" s="887"/>
      <c r="AK27" s="887"/>
      <c r="AL27" s="887"/>
      <c r="AM27" s="884" t="str">
        <f t="shared" si="5"/>
        <v>Madeira</v>
      </c>
      <c r="AN27" s="889">
        <f t="shared" si="6"/>
        <v>86.780765446674494</v>
      </c>
      <c r="AO27" s="889">
        <f t="shared" si="6"/>
        <v>89.399511675420698</v>
      </c>
    </row>
    <row r="28" spans="1:41">
      <c r="A28" s="492"/>
      <c r="B28" s="565"/>
      <c r="C28" s="128" t="s">
        <v>142</v>
      </c>
      <c r="D28" s="500"/>
      <c r="E28" s="415">
        <v>1947</v>
      </c>
      <c r="F28" s="415">
        <v>1957</v>
      </c>
      <c r="G28" s="415">
        <v>1944</v>
      </c>
      <c r="H28" s="415">
        <v>1922</v>
      </c>
      <c r="I28" s="415">
        <v>1898</v>
      </c>
      <c r="J28" s="415">
        <v>1978</v>
      </c>
      <c r="K28" s="900">
        <v>222.962512639029</v>
      </c>
      <c r="L28" s="552"/>
      <c r="M28" s="609"/>
      <c r="N28" s="492"/>
      <c r="AD28" s="818"/>
      <c r="AE28" s="874"/>
      <c r="AG28" s="874"/>
    </row>
    <row r="29" spans="1:41" ht="3.75" customHeight="1">
      <c r="A29" s="492"/>
      <c r="B29" s="565"/>
      <c r="C29" s="128"/>
      <c r="D29" s="500"/>
      <c r="E29" s="415"/>
      <c r="F29" s="415"/>
      <c r="G29" s="415"/>
      <c r="H29" s="415"/>
      <c r="I29" s="415"/>
      <c r="J29" s="415"/>
      <c r="K29" s="416"/>
      <c r="L29" s="552"/>
      <c r="M29" s="609"/>
      <c r="N29" s="492"/>
      <c r="AD29" s="818"/>
      <c r="AE29" s="874"/>
      <c r="AG29" s="874"/>
    </row>
    <row r="30" spans="1:41" ht="15.75" customHeight="1">
      <c r="A30" s="492"/>
      <c r="B30" s="565"/>
      <c r="C30" s="876"/>
      <c r="D30" s="927" t="s">
        <v>466</v>
      </c>
      <c r="E30" s="876"/>
      <c r="F30" s="876"/>
      <c r="G30" s="1609" t="s">
        <v>625</v>
      </c>
      <c r="H30" s="1609"/>
      <c r="I30" s="1609"/>
      <c r="J30" s="1609"/>
      <c r="K30" s="878"/>
      <c r="L30" s="878"/>
      <c r="M30" s="879"/>
      <c r="N30" s="492"/>
      <c r="AD30" s="818"/>
      <c r="AE30" s="874"/>
      <c r="AG30" s="874"/>
    </row>
    <row r="31" spans="1:41">
      <c r="A31" s="492"/>
      <c r="B31" s="875"/>
      <c r="C31" s="876"/>
      <c r="D31" s="876"/>
      <c r="E31" s="876"/>
      <c r="F31" s="876"/>
      <c r="G31" s="876"/>
      <c r="H31" s="876"/>
      <c r="I31" s="877"/>
      <c r="J31" s="877"/>
      <c r="K31" s="878"/>
      <c r="L31" s="878"/>
      <c r="M31" s="879"/>
      <c r="N31" s="492"/>
    </row>
    <row r="32" spans="1:41" ht="12" customHeight="1">
      <c r="A32" s="492"/>
      <c r="B32" s="565"/>
      <c r="C32" s="876"/>
      <c r="D32" s="876"/>
      <c r="E32" s="876"/>
      <c r="F32" s="876"/>
      <c r="G32" s="876"/>
      <c r="H32" s="876"/>
      <c r="I32" s="877"/>
      <c r="J32" s="877"/>
      <c r="K32" s="878"/>
      <c r="L32" s="878"/>
      <c r="M32" s="879"/>
      <c r="N32" s="492"/>
    </row>
    <row r="33" spans="1:98" ht="12" customHeight="1">
      <c r="A33" s="492"/>
      <c r="B33" s="565"/>
      <c r="C33" s="876"/>
      <c r="D33" s="876"/>
      <c r="E33" s="876"/>
      <c r="F33" s="876"/>
      <c r="G33" s="876"/>
      <c r="H33" s="876"/>
      <c r="I33" s="877"/>
      <c r="J33" s="877"/>
      <c r="K33" s="878"/>
      <c r="L33" s="878"/>
      <c r="M33" s="879"/>
      <c r="N33" s="492"/>
    </row>
    <row r="34" spans="1:98" ht="12" customHeight="1">
      <c r="A34" s="492"/>
      <c r="B34" s="565"/>
      <c r="C34" s="876"/>
      <c r="D34" s="876"/>
      <c r="E34" s="876"/>
      <c r="F34" s="876"/>
      <c r="G34" s="876"/>
      <c r="H34" s="876"/>
      <c r="I34" s="877"/>
      <c r="J34" s="877"/>
      <c r="K34" s="878"/>
      <c r="L34" s="878"/>
      <c r="M34" s="879"/>
      <c r="N34" s="492"/>
    </row>
    <row r="35" spans="1:98" ht="12" customHeight="1">
      <c r="A35" s="492"/>
      <c r="B35" s="565"/>
      <c r="C35" s="876"/>
      <c r="D35" s="876"/>
      <c r="E35" s="876"/>
      <c r="F35" s="876"/>
      <c r="G35" s="876"/>
      <c r="H35" s="876"/>
      <c r="I35" s="877"/>
      <c r="J35" s="877"/>
      <c r="K35" s="878"/>
      <c r="L35" s="878"/>
      <c r="M35" s="879"/>
      <c r="N35" s="492"/>
    </row>
    <row r="36" spans="1:98" ht="27" customHeight="1">
      <c r="A36" s="492"/>
      <c r="B36" s="565"/>
      <c r="C36" s="876"/>
      <c r="D36" s="876"/>
      <c r="E36" s="876"/>
      <c r="F36" s="876"/>
      <c r="G36" s="876"/>
      <c r="H36" s="876"/>
      <c r="I36" s="877"/>
      <c r="J36" s="877"/>
      <c r="K36" s="878"/>
      <c r="L36" s="878"/>
      <c r="M36" s="879"/>
      <c r="N36" s="49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c r="BR36" s="522"/>
      <c r="BS36" s="522"/>
      <c r="BT36" s="522"/>
      <c r="BU36" s="522"/>
      <c r="BV36" s="522"/>
      <c r="BW36" s="522"/>
      <c r="BX36" s="522"/>
      <c r="BY36" s="522"/>
      <c r="BZ36" s="522"/>
      <c r="CA36" s="522"/>
      <c r="CB36" s="522"/>
      <c r="CC36" s="522"/>
      <c r="CD36" s="522"/>
      <c r="CE36" s="522"/>
      <c r="CF36" s="522"/>
      <c r="CG36" s="522"/>
      <c r="CH36" s="522"/>
      <c r="CI36" s="522"/>
      <c r="CJ36" s="522"/>
      <c r="CK36" s="522"/>
      <c r="CL36" s="522"/>
      <c r="CM36" s="522"/>
      <c r="CN36" s="522"/>
      <c r="CO36" s="522"/>
      <c r="CP36" s="522"/>
      <c r="CQ36" s="522"/>
      <c r="CR36" s="522"/>
      <c r="CS36" s="522"/>
      <c r="CT36" s="522"/>
    </row>
    <row r="37" spans="1:98" ht="12" customHeight="1">
      <c r="A37" s="492"/>
      <c r="B37" s="565"/>
      <c r="C37" s="876"/>
      <c r="D37" s="876"/>
      <c r="E37" s="876"/>
      <c r="F37" s="876"/>
      <c r="G37" s="876"/>
      <c r="H37" s="876"/>
      <c r="I37" s="877"/>
      <c r="J37" s="877"/>
      <c r="K37" s="878"/>
      <c r="L37" s="878"/>
      <c r="M37" s="879"/>
      <c r="N37" s="492"/>
      <c r="AK37" s="522"/>
      <c r="AL37" s="522"/>
      <c r="AM37" s="522"/>
      <c r="AN37" s="522"/>
      <c r="AO37" s="5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c r="BR37" s="522"/>
      <c r="BS37" s="522"/>
      <c r="BT37" s="522"/>
      <c r="BU37" s="522"/>
      <c r="BV37" s="522"/>
      <c r="BW37" s="522"/>
      <c r="BX37" s="522"/>
      <c r="BY37" s="522"/>
      <c r="BZ37" s="522"/>
      <c r="CA37" s="522"/>
      <c r="CB37" s="522"/>
      <c r="CC37" s="522"/>
      <c r="CD37" s="522"/>
      <c r="CE37" s="522"/>
      <c r="CF37" s="522"/>
      <c r="CG37" s="522"/>
      <c r="CH37" s="522"/>
      <c r="CI37" s="522"/>
      <c r="CJ37" s="522"/>
      <c r="CK37" s="522"/>
      <c r="CL37" s="522"/>
      <c r="CM37" s="522"/>
      <c r="CN37" s="522"/>
      <c r="CO37" s="522"/>
      <c r="CP37" s="522"/>
      <c r="CQ37" s="522"/>
      <c r="CR37" s="522"/>
      <c r="CS37" s="522"/>
      <c r="CT37" s="522"/>
    </row>
    <row r="38" spans="1:98" ht="12" customHeight="1">
      <c r="A38" s="492"/>
      <c r="B38" s="565"/>
      <c r="C38" s="876"/>
      <c r="D38" s="876"/>
      <c r="E38" s="876"/>
      <c r="F38" s="876"/>
      <c r="G38" s="876"/>
      <c r="H38" s="876"/>
      <c r="I38" s="877"/>
      <c r="J38" s="877"/>
      <c r="K38" s="878"/>
      <c r="L38" s="878"/>
      <c r="M38" s="879"/>
      <c r="N38" s="492"/>
      <c r="AK38" s="522"/>
      <c r="AL38" s="522"/>
      <c r="AM38" s="522"/>
      <c r="AN38" s="522"/>
      <c r="AO38" s="522"/>
      <c r="AP38" s="522"/>
      <c r="AQ38" s="522"/>
      <c r="AR38" s="522"/>
      <c r="AS38" s="522"/>
      <c r="AT38" s="522"/>
      <c r="AU38" s="522"/>
      <c r="AV38" s="522"/>
      <c r="AW38" s="522"/>
      <c r="AX38" s="522"/>
      <c r="AY38" s="522"/>
      <c r="AZ38" s="522"/>
      <c r="BA38" s="522"/>
      <c r="BB38" s="522"/>
      <c r="BC38" s="522"/>
      <c r="BD38" s="522"/>
      <c r="BE38" s="522"/>
      <c r="BF38" s="522"/>
      <c r="BG38" s="522"/>
      <c r="BH38" s="522"/>
      <c r="BI38" s="522"/>
      <c r="BJ38" s="522"/>
      <c r="BK38" s="522"/>
      <c r="BL38" s="522"/>
      <c r="BM38" s="522"/>
      <c r="BN38" s="522"/>
      <c r="BO38" s="522"/>
      <c r="BP38" s="522"/>
      <c r="BQ38" s="522"/>
      <c r="BR38" s="522"/>
      <c r="BS38" s="522"/>
      <c r="BT38" s="522"/>
      <c r="BU38" s="522"/>
      <c r="BV38" s="522"/>
      <c r="BW38" s="522"/>
      <c r="BX38" s="522"/>
      <c r="BY38" s="522"/>
      <c r="BZ38" s="522"/>
      <c r="CA38" s="522"/>
      <c r="CB38" s="522"/>
      <c r="CC38" s="522"/>
      <c r="CD38" s="522"/>
      <c r="CE38" s="522"/>
      <c r="CF38" s="522"/>
      <c r="CG38" s="522"/>
      <c r="CH38" s="522"/>
      <c r="CI38" s="522"/>
      <c r="CJ38" s="522"/>
      <c r="CK38" s="522"/>
      <c r="CL38" s="522"/>
      <c r="CM38" s="522"/>
      <c r="CN38" s="522"/>
      <c r="CO38" s="522"/>
      <c r="CP38" s="522"/>
      <c r="CQ38" s="522"/>
      <c r="CR38" s="522"/>
      <c r="CS38" s="522"/>
      <c r="CT38" s="522"/>
    </row>
    <row r="39" spans="1:98" ht="12" customHeight="1">
      <c r="A39" s="492"/>
      <c r="B39" s="565"/>
      <c r="C39" s="880"/>
      <c r="D39" s="880"/>
      <c r="E39" s="880"/>
      <c r="F39" s="880"/>
      <c r="G39" s="880"/>
      <c r="H39" s="880"/>
      <c r="I39" s="880"/>
      <c r="J39" s="880"/>
      <c r="K39" s="881"/>
      <c r="L39" s="882"/>
      <c r="M39" s="883"/>
      <c r="N39" s="49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2"/>
      <c r="BR39" s="522"/>
      <c r="BS39" s="522"/>
      <c r="BT39" s="522"/>
      <c r="BU39" s="522"/>
      <c r="BV39" s="522"/>
      <c r="BW39" s="522"/>
      <c r="BX39" s="522"/>
      <c r="BY39" s="522"/>
      <c r="BZ39" s="522"/>
      <c r="CA39" s="522"/>
      <c r="CB39" s="522"/>
      <c r="CC39" s="522"/>
      <c r="CD39" s="522"/>
      <c r="CE39" s="522"/>
      <c r="CF39" s="522"/>
      <c r="CG39" s="522"/>
      <c r="CH39" s="522"/>
      <c r="CI39" s="522"/>
      <c r="CJ39" s="522"/>
      <c r="CK39" s="522"/>
      <c r="CL39" s="522"/>
      <c r="CM39" s="522"/>
      <c r="CN39" s="522"/>
      <c r="CO39" s="522"/>
      <c r="CP39" s="522"/>
      <c r="CQ39" s="522"/>
      <c r="CR39" s="522"/>
      <c r="CS39" s="522"/>
      <c r="CT39" s="522"/>
    </row>
    <row r="40" spans="1:98" ht="3.75" customHeight="1" thickBot="1">
      <c r="A40" s="492"/>
      <c r="B40" s="565"/>
      <c r="C40" s="552"/>
      <c r="D40" s="552"/>
      <c r="E40" s="552"/>
      <c r="F40" s="552"/>
      <c r="G40" s="552"/>
      <c r="H40" s="552"/>
      <c r="I40" s="552"/>
      <c r="J40" s="552"/>
      <c r="K40" s="819"/>
      <c r="L40" s="568"/>
      <c r="M40" s="634"/>
      <c r="N40" s="492"/>
      <c r="AK40" s="522"/>
      <c r="AL40" s="522"/>
      <c r="AM40" s="522"/>
      <c r="AN40" s="522"/>
      <c r="AO40" s="522"/>
      <c r="AP40" s="522"/>
      <c r="AQ40" s="522"/>
      <c r="AR40" s="522"/>
      <c r="AS40" s="522"/>
      <c r="AT40" s="522"/>
      <c r="AU40" s="522"/>
      <c r="AV40" s="522"/>
      <c r="AW40" s="522"/>
      <c r="AX40" s="522"/>
      <c r="AY40" s="522"/>
      <c r="AZ40" s="522"/>
      <c r="BA40" s="522"/>
      <c r="BB40" s="522"/>
      <c r="BC40" s="522"/>
      <c r="BD40" s="522"/>
      <c r="BE40" s="522"/>
      <c r="BF40" s="522"/>
      <c r="BG40" s="522"/>
      <c r="BH40" s="522"/>
      <c r="BI40" s="522"/>
      <c r="BJ40" s="522"/>
      <c r="BK40" s="522"/>
      <c r="BL40" s="522"/>
      <c r="BM40" s="522"/>
      <c r="BN40" s="522"/>
      <c r="BO40" s="522"/>
      <c r="BP40" s="522"/>
      <c r="BQ40" s="522"/>
      <c r="BR40" s="522"/>
      <c r="BS40" s="522"/>
      <c r="BT40" s="522"/>
      <c r="BU40" s="522"/>
      <c r="BV40" s="522"/>
      <c r="BW40" s="522"/>
      <c r="BX40" s="522"/>
      <c r="BY40" s="522"/>
      <c r="BZ40" s="522"/>
      <c r="CA40" s="522"/>
      <c r="CB40" s="522"/>
      <c r="CC40" s="522"/>
      <c r="CD40" s="522"/>
      <c r="CE40" s="522"/>
      <c r="CF40" s="522"/>
      <c r="CG40" s="522"/>
      <c r="CH40" s="522"/>
      <c r="CI40" s="522"/>
      <c r="CJ40" s="522"/>
      <c r="CK40" s="522"/>
      <c r="CL40" s="522"/>
      <c r="CM40" s="522"/>
      <c r="CN40" s="522"/>
      <c r="CO40" s="522"/>
      <c r="CP40" s="522"/>
      <c r="CQ40" s="522"/>
      <c r="CR40" s="522"/>
      <c r="CS40" s="522"/>
      <c r="CT40" s="522"/>
    </row>
    <row r="41" spans="1:98" ht="13.5" customHeight="1" thickBot="1">
      <c r="A41" s="492"/>
      <c r="B41" s="565"/>
      <c r="C41" s="1610" t="s">
        <v>361</v>
      </c>
      <c r="D41" s="1611"/>
      <c r="E41" s="1611"/>
      <c r="F41" s="1611"/>
      <c r="G41" s="1611"/>
      <c r="H41" s="1611"/>
      <c r="I41" s="1611"/>
      <c r="J41" s="1611"/>
      <c r="K41" s="1611"/>
      <c r="L41" s="1612"/>
      <c r="M41" s="634"/>
      <c r="N41" s="49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22"/>
      <c r="CB41" s="522"/>
      <c r="CC41" s="522"/>
      <c r="CD41" s="522"/>
      <c r="CE41" s="522"/>
      <c r="CF41" s="522"/>
      <c r="CG41" s="522"/>
      <c r="CH41" s="522"/>
      <c r="CI41" s="522"/>
      <c r="CJ41" s="522"/>
      <c r="CK41" s="522"/>
      <c r="CL41" s="522"/>
      <c r="CM41" s="522"/>
      <c r="CN41" s="522"/>
      <c r="CO41" s="522"/>
      <c r="CP41" s="522"/>
      <c r="CQ41" s="522"/>
      <c r="CR41" s="522"/>
      <c r="CS41" s="522"/>
      <c r="CT41" s="522"/>
    </row>
    <row r="42" spans="1:98" s="492" customFormat="1" ht="6.75" customHeight="1">
      <c r="B42" s="565"/>
      <c r="C42" s="1510" t="s">
        <v>144</v>
      </c>
      <c r="D42" s="1510"/>
      <c r="E42" s="820"/>
      <c r="F42" s="820"/>
      <c r="G42" s="820"/>
      <c r="H42" s="820"/>
      <c r="I42" s="820"/>
      <c r="J42" s="820"/>
      <c r="K42" s="821"/>
      <c r="L42" s="821"/>
      <c r="M42" s="634"/>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c r="BR42" s="522"/>
      <c r="BS42" s="522"/>
      <c r="BT42" s="522"/>
      <c r="BU42" s="522"/>
      <c r="BV42" s="522"/>
      <c r="BW42" s="522"/>
      <c r="BX42" s="522"/>
      <c r="BY42" s="522"/>
      <c r="BZ42" s="522"/>
      <c r="CA42" s="522"/>
      <c r="CB42" s="522"/>
      <c r="CC42" s="522"/>
      <c r="CD42" s="522"/>
      <c r="CE42" s="522"/>
      <c r="CF42" s="522"/>
      <c r="CG42" s="522"/>
      <c r="CH42" s="522"/>
      <c r="CI42" s="522"/>
      <c r="CJ42" s="522"/>
      <c r="CK42" s="522"/>
      <c r="CL42" s="522"/>
      <c r="CM42" s="522"/>
      <c r="CN42" s="522"/>
      <c r="CO42" s="522"/>
      <c r="CP42" s="522"/>
      <c r="CQ42" s="522"/>
      <c r="CR42" s="522"/>
      <c r="CS42" s="522"/>
      <c r="CT42" s="522"/>
    </row>
    <row r="43" spans="1:98" ht="13.5" customHeight="1">
      <c r="A43" s="492"/>
      <c r="B43" s="565"/>
      <c r="C43" s="1510"/>
      <c r="D43" s="1510"/>
      <c r="E43" s="1613" t="str">
        <f>+E6</f>
        <v>2013</v>
      </c>
      <c r="F43" s="1613"/>
      <c r="G43" s="1614" t="str">
        <f>+G6</f>
        <v>2014</v>
      </c>
      <c r="H43" s="1613"/>
      <c r="I43" s="1613"/>
      <c r="J43" s="1613"/>
      <c r="K43" s="1615" t="str">
        <f xml:space="preserve"> CONCATENATE("valor médio de ",J7,G6)</f>
        <v>valor médio de abr.2014</v>
      </c>
      <c r="L43" s="510"/>
      <c r="M43" s="502"/>
      <c r="N43" s="49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c r="BR43" s="522"/>
      <c r="BS43" s="522"/>
      <c r="BT43" s="522"/>
      <c r="BU43" s="522"/>
      <c r="BV43" s="522"/>
      <c r="BW43" s="522"/>
      <c r="BX43" s="522"/>
      <c r="BY43" s="522"/>
      <c r="BZ43" s="522"/>
      <c r="CA43" s="522"/>
      <c r="CB43" s="522"/>
      <c r="CC43" s="522"/>
      <c r="CD43" s="522"/>
      <c r="CE43" s="522"/>
      <c r="CF43" s="522"/>
      <c r="CG43" s="522"/>
      <c r="CH43" s="522"/>
      <c r="CI43" s="522"/>
      <c r="CJ43" s="522"/>
      <c r="CK43" s="522"/>
      <c r="CL43" s="522"/>
      <c r="CM43" s="522"/>
      <c r="CN43" s="522"/>
      <c r="CO43" s="522"/>
      <c r="CP43" s="522"/>
      <c r="CQ43" s="522"/>
      <c r="CR43" s="522"/>
      <c r="CS43" s="522"/>
      <c r="CT43" s="522"/>
    </row>
    <row r="44" spans="1:98" ht="13.5" customHeight="1">
      <c r="A44" s="492"/>
      <c r="B44" s="565"/>
      <c r="C44" s="507"/>
      <c r="D44" s="507"/>
      <c r="E44" s="895" t="str">
        <f t="shared" ref="E44:J44" si="7">+E7</f>
        <v>nov.</v>
      </c>
      <c r="F44" s="895" t="str">
        <f t="shared" si="7"/>
        <v>dez.</v>
      </c>
      <c r="G44" s="895" t="str">
        <f t="shared" si="7"/>
        <v>jan.</v>
      </c>
      <c r="H44" s="895" t="str">
        <f t="shared" si="7"/>
        <v>fev.</v>
      </c>
      <c r="I44" s="895" t="str">
        <f t="shared" si="7"/>
        <v>mar.</v>
      </c>
      <c r="J44" s="895" t="str">
        <f t="shared" si="7"/>
        <v>abr.</v>
      </c>
      <c r="K44" s="1616" t="e">
        <f xml:space="preserve"> CONCATENATE("valor médio de ",#REF!,#REF!)</f>
        <v>#REF!</v>
      </c>
      <c r="L44" s="510"/>
      <c r="M44" s="634"/>
      <c r="N44" s="492"/>
      <c r="AK44" s="522"/>
      <c r="AL44" s="522"/>
      <c r="AM44" s="522"/>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2"/>
      <c r="BW44" s="522"/>
      <c r="BX44" s="522"/>
      <c r="BY44" s="522"/>
      <c r="BZ44" s="522"/>
      <c r="CA44" s="522"/>
      <c r="CB44" s="522"/>
      <c r="CC44" s="522"/>
      <c r="CD44" s="522"/>
      <c r="CE44" s="522"/>
      <c r="CF44" s="522"/>
      <c r="CG44" s="522"/>
      <c r="CH44" s="522"/>
      <c r="CI44" s="522"/>
      <c r="CJ44" s="522"/>
      <c r="CK44" s="522"/>
      <c r="CL44" s="522"/>
      <c r="CM44" s="522"/>
      <c r="CN44" s="522"/>
      <c r="CO44" s="522"/>
      <c r="CP44" s="522"/>
      <c r="CQ44" s="522"/>
      <c r="CR44" s="522"/>
      <c r="CS44" s="522"/>
      <c r="CT44" s="522"/>
    </row>
    <row r="45" spans="1:98" s="515" customFormat="1" ht="14.25" customHeight="1">
      <c r="A45" s="512"/>
      <c r="B45" s="822"/>
      <c r="C45" s="1394" t="s">
        <v>68</v>
      </c>
      <c r="D45" s="589"/>
      <c r="E45" s="468">
        <v>234064</v>
      </c>
      <c r="F45" s="468">
        <v>231133</v>
      </c>
      <c r="G45" s="468">
        <v>227649</v>
      </c>
      <c r="H45" s="468">
        <v>223898</v>
      </c>
      <c r="I45" s="468">
        <v>221821</v>
      </c>
      <c r="J45" s="468">
        <v>224834</v>
      </c>
      <c r="K45" s="928">
        <v>89.399511675420698</v>
      </c>
      <c r="L45" s="418"/>
      <c r="M45" s="823"/>
      <c r="N45" s="512"/>
      <c r="O45" s="497"/>
      <c r="P45" s="967"/>
      <c r="Q45" s="968"/>
      <c r="R45" s="968"/>
      <c r="S45" s="497"/>
      <c r="T45" s="497"/>
      <c r="U45" s="497"/>
      <c r="V45" s="497"/>
      <c r="W45" s="497"/>
      <c r="X45" s="497"/>
      <c r="Y45" s="497"/>
      <c r="Z45" s="497"/>
      <c r="AA45" s="497"/>
      <c r="AB45" s="497"/>
      <c r="AC45" s="497"/>
      <c r="AD45" s="497"/>
      <c r="AE45" s="497"/>
      <c r="AF45" s="497"/>
      <c r="AG45" s="497"/>
      <c r="AH45" s="497"/>
      <c r="AI45" s="497"/>
      <c r="AJ45" s="497"/>
      <c r="AK45" s="522"/>
      <c r="AL45" s="522"/>
      <c r="AM45" s="522"/>
      <c r="AN45" s="896"/>
      <c r="AO45" s="896"/>
      <c r="AP45" s="896"/>
      <c r="AQ45" s="896"/>
      <c r="AR45" s="896"/>
      <c r="AS45" s="896"/>
      <c r="AT45" s="896"/>
      <c r="AU45" s="896"/>
      <c r="AV45" s="896"/>
      <c r="AW45" s="896"/>
      <c r="AX45" s="896"/>
      <c r="AY45" s="896"/>
      <c r="AZ45" s="896"/>
      <c r="BA45" s="896"/>
      <c r="BB45" s="896"/>
      <c r="BC45" s="896"/>
      <c r="BD45" s="896"/>
      <c r="BE45" s="896"/>
      <c r="BF45" s="896"/>
      <c r="BG45" s="896"/>
      <c r="BH45" s="896"/>
      <c r="BI45" s="896"/>
      <c r="BJ45" s="896"/>
      <c r="BK45" s="896"/>
      <c r="BL45" s="896"/>
      <c r="BM45" s="896"/>
      <c r="BN45" s="896"/>
      <c r="BO45" s="896"/>
      <c r="BP45" s="896"/>
      <c r="BQ45" s="896"/>
      <c r="BR45" s="896"/>
      <c r="BS45" s="896"/>
      <c r="BT45" s="896"/>
      <c r="BU45" s="896"/>
      <c r="BV45" s="896"/>
      <c r="BW45" s="896"/>
      <c r="BX45" s="896"/>
      <c r="BY45" s="896"/>
      <c r="BZ45" s="896"/>
      <c r="CA45" s="896"/>
      <c r="CB45" s="896"/>
      <c r="CC45" s="896"/>
      <c r="CD45" s="896"/>
      <c r="CE45" s="896"/>
      <c r="CF45" s="896"/>
      <c r="CG45" s="896"/>
      <c r="CH45" s="896"/>
      <c r="CI45" s="896"/>
      <c r="CJ45" s="896"/>
      <c r="CK45" s="896"/>
      <c r="CL45" s="896"/>
      <c r="CM45" s="896"/>
      <c r="CN45" s="896"/>
      <c r="CO45" s="896"/>
      <c r="CP45" s="896"/>
      <c r="CQ45" s="896"/>
      <c r="CR45" s="896"/>
      <c r="CS45" s="896"/>
      <c r="CT45" s="896"/>
    </row>
    <row r="46" spans="1:98" ht="15" customHeight="1">
      <c r="A46" s="492"/>
      <c r="B46" s="565"/>
      <c r="C46" s="128" t="s">
        <v>62</v>
      </c>
      <c r="D46" s="500"/>
      <c r="E46" s="415">
        <v>10874</v>
      </c>
      <c r="F46" s="415">
        <v>10771</v>
      </c>
      <c r="G46" s="415">
        <v>10770</v>
      </c>
      <c r="H46" s="415">
        <v>10862</v>
      </c>
      <c r="I46" s="415">
        <v>10834</v>
      </c>
      <c r="J46" s="415">
        <v>10842</v>
      </c>
      <c r="K46" s="901">
        <v>94.128729605866198</v>
      </c>
      <c r="L46" s="418"/>
      <c r="M46" s="634"/>
      <c r="N46" s="492"/>
      <c r="AK46" s="522"/>
      <c r="AL46" s="522"/>
      <c r="AM46" s="522"/>
      <c r="AN46" s="522"/>
      <c r="AO46" s="522"/>
      <c r="AP46" s="522"/>
      <c r="AQ46" s="522"/>
      <c r="AR46" s="522"/>
      <c r="AS46" s="522"/>
      <c r="AT46" s="522"/>
      <c r="AU46" s="522"/>
      <c r="AV46" s="522"/>
      <c r="AW46" s="522"/>
      <c r="AX46" s="522"/>
      <c r="AY46" s="522"/>
      <c r="AZ46" s="522"/>
      <c r="BA46" s="522"/>
      <c r="BB46" s="522"/>
      <c r="BC46" s="522"/>
      <c r="BD46" s="522"/>
      <c r="BE46" s="522"/>
      <c r="BF46" s="522"/>
      <c r="BG46" s="522"/>
      <c r="BH46" s="522"/>
      <c r="BI46" s="522"/>
      <c r="BJ46" s="522"/>
      <c r="BK46" s="522"/>
      <c r="BL46" s="522"/>
      <c r="BM46" s="522"/>
      <c r="BN46" s="522"/>
      <c r="BO46" s="522"/>
      <c r="BP46" s="522"/>
      <c r="BQ46" s="522"/>
      <c r="BR46" s="522"/>
      <c r="BS46" s="522"/>
      <c r="BT46" s="522"/>
      <c r="BU46" s="522"/>
      <c r="BV46" s="522"/>
      <c r="BW46" s="522"/>
      <c r="BX46" s="522"/>
      <c r="BY46" s="522"/>
      <c r="BZ46" s="522"/>
      <c r="CA46" s="522"/>
      <c r="CB46" s="522"/>
      <c r="CC46" s="522"/>
      <c r="CD46" s="522"/>
      <c r="CE46" s="522"/>
      <c r="CF46" s="522"/>
      <c r="CG46" s="522"/>
      <c r="CH46" s="522"/>
      <c r="CI46" s="522"/>
      <c r="CJ46" s="522"/>
      <c r="CK46" s="522"/>
      <c r="CL46" s="522"/>
      <c r="CM46" s="522"/>
      <c r="CN46" s="522"/>
      <c r="CO46" s="522"/>
      <c r="CP46" s="522"/>
      <c r="CQ46" s="522"/>
      <c r="CR46" s="522"/>
      <c r="CS46" s="522"/>
      <c r="CT46" s="522"/>
    </row>
    <row r="47" spans="1:98" ht="11.65" customHeight="1">
      <c r="A47" s="492"/>
      <c r="B47" s="565"/>
      <c r="C47" s="128" t="s">
        <v>55</v>
      </c>
      <c r="D47" s="500"/>
      <c r="E47" s="415">
        <v>4555</v>
      </c>
      <c r="F47" s="415">
        <v>4477</v>
      </c>
      <c r="G47" s="415">
        <v>4447</v>
      </c>
      <c r="H47" s="415">
        <v>4364</v>
      </c>
      <c r="I47" s="415">
        <v>4422</v>
      </c>
      <c r="J47" s="415">
        <v>4434</v>
      </c>
      <c r="K47" s="901">
        <v>87.450798153034299</v>
      </c>
      <c r="L47" s="418"/>
      <c r="M47" s="634"/>
      <c r="N47" s="492"/>
      <c r="AK47" s="522"/>
      <c r="AL47" s="522"/>
      <c r="AM47" s="522"/>
      <c r="AN47" s="522"/>
      <c r="AO47" s="522"/>
      <c r="AP47" s="522"/>
      <c r="AQ47" s="522"/>
      <c r="AR47" s="522"/>
      <c r="AS47" s="522"/>
      <c r="AT47" s="522"/>
      <c r="AU47" s="522"/>
      <c r="AV47" s="522"/>
      <c r="AW47" s="522"/>
      <c r="AX47" s="522"/>
      <c r="AY47" s="522"/>
      <c r="AZ47" s="522"/>
      <c r="BA47" s="522"/>
      <c r="BB47" s="522"/>
      <c r="BC47" s="522"/>
      <c r="BD47" s="522"/>
      <c r="BE47" s="522"/>
      <c r="BF47" s="522"/>
      <c r="BG47" s="522"/>
      <c r="BH47" s="522"/>
      <c r="BI47" s="522"/>
      <c r="BJ47" s="522"/>
      <c r="BK47" s="522"/>
      <c r="BL47" s="522"/>
      <c r="BM47" s="522"/>
      <c r="BN47" s="522"/>
      <c r="BO47" s="522"/>
      <c r="BP47" s="522"/>
      <c r="BQ47" s="522"/>
      <c r="BR47" s="522"/>
      <c r="BS47" s="522"/>
      <c r="BT47" s="522"/>
      <c r="BU47" s="522"/>
      <c r="BV47" s="522"/>
      <c r="BW47" s="522"/>
      <c r="BX47" s="522"/>
      <c r="BY47" s="522"/>
      <c r="BZ47" s="522"/>
      <c r="CA47" s="522"/>
      <c r="CB47" s="522"/>
      <c r="CC47" s="522"/>
      <c r="CD47" s="522"/>
      <c r="CE47" s="522"/>
      <c r="CF47" s="522"/>
      <c r="CG47" s="522"/>
      <c r="CH47" s="522"/>
      <c r="CI47" s="522"/>
      <c r="CJ47" s="522"/>
      <c r="CK47" s="522"/>
      <c r="CL47" s="522"/>
      <c r="CM47" s="522"/>
      <c r="CN47" s="522"/>
      <c r="CO47" s="522"/>
      <c r="CP47" s="522"/>
      <c r="CQ47" s="522"/>
      <c r="CR47" s="522"/>
      <c r="CS47" s="522"/>
      <c r="CT47" s="522"/>
    </row>
    <row r="48" spans="1:98" ht="11.65" customHeight="1">
      <c r="A48" s="492"/>
      <c r="B48" s="565"/>
      <c r="C48" s="128" t="s">
        <v>64</v>
      </c>
      <c r="D48" s="500"/>
      <c r="E48" s="415">
        <v>9168</v>
      </c>
      <c r="F48" s="415">
        <v>8790</v>
      </c>
      <c r="G48" s="415">
        <v>8615</v>
      </c>
      <c r="H48" s="415">
        <v>8343</v>
      </c>
      <c r="I48" s="415">
        <v>8252</v>
      </c>
      <c r="J48" s="415">
        <v>8340</v>
      </c>
      <c r="K48" s="901">
        <v>93.000321539564894</v>
      </c>
      <c r="L48" s="418"/>
      <c r="M48" s="634"/>
      <c r="N48" s="492"/>
      <c r="AK48" s="522"/>
      <c r="AL48" s="522"/>
      <c r="AM48" s="522"/>
      <c r="AN48" s="522"/>
      <c r="AO48" s="522"/>
      <c r="AP48" s="522"/>
      <c r="AQ48" s="522"/>
      <c r="AR48" s="522"/>
      <c r="AS48" s="522"/>
      <c r="AT48" s="522"/>
      <c r="AU48" s="522"/>
      <c r="AV48" s="522"/>
      <c r="AW48" s="522"/>
      <c r="AX48" s="522"/>
      <c r="AY48" s="522"/>
      <c r="AZ48" s="522"/>
      <c r="BA48" s="522"/>
      <c r="BB48" s="522"/>
      <c r="BC48" s="522"/>
      <c r="BD48" s="522"/>
      <c r="BE48" s="522"/>
      <c r="BF48" s="522"/>
      <c r="BG48" s="522"/>
      <c r="BH48" s="522"/>
      <c r="BI48" s="522"/>
      <c r="BJ48" s="522"/>
      <c r="BK48" s="522"/>
      <c r="BL48" s="522"/>
      <c r="BM48" s="522"/>
      <c r="BN48" s="522"/>
      <c r="BO48" s="522"/>
      <c r="BP48" s="522"/>
      <c r="BQ48" s="522"/>
      <c r="BR48" s="522"/>
      <c r="BS48" s="522"/>
      <c r="BT48" s="522"/>
      <c r="BU48" s="522"/>
      <c r="BV48" s="522"/>
      <c r="BW48" s="522"/>
      <c r="BX48" s="522"/>
      <c r="BY48" s="522"/>
      <c r="BZ48" s="522"/>
      <c r="CA48" s="522"/>
      <c r="CB48" s="522"/>
      <c r="CC48" s="522"/>
      <c r="CD48" s="522"/>
      <c r="CE48" s="522"/>
      <c r="CF48" s="522"/>
      <c r="CG48" s="522"/>
      <c r="CH48" s="522"/>
      <c r="CI48" s="522"/>
      <c r="CJ48" s="522"/>
      <c r="CK48" s="522"/>
      <c r="CL48" s="522"/>
      <c r="CM48" s="522"/>
      <c r="CN48" s="522"/>
      <c r="CO48" s="522"/>
      <c r="CP48" s="522"/>
      <c r="CQ48" s="522"/>
      <c r="CR48" s="522"/>
      <c r="CS48" s="522"/>
      <c r="CT48" s="522"/>
    </row>
    <row r="49" spans="1:98" ht="11.65" customHeight="1">
      <c r="A49" s="492"/>
      <c r="B49" s="565"/>
      <c r="C49" s="128" t="s">
        <v>66</v>
      </c>
      <c r="D49" s="500"/>
      <c r="E49" s="415">
        <v>1733</v>
      </c>
      <c r="F49" s="415">
        <v>1740</v>
      </c>
      <c r="G49" s="415">
        <v>1636</v>
      </c>
      <c r="H49" s="415">
        <v>1612</v>
      </c>
      <c r="I49" s="415">
        <v>1593</v>
      </c>
      <c r="J49" s="415">
        <v>1554</v>
      </c>
      <c r="K49" s="901">
        <v>96.877723785166296</v>
      </c>
      <c r="L49" s="824"/>
      <c r="M49" s="492"/>
      <c r="N49" s="492"/>
      <c r="AK49" s="522"/>
      <c r="AL49" s="522"/>
      <c r="AM49" s="522"/>
      <c r="AN49" s="522"/>
      <c r="AO49" s="522"/>
      <c r="AP49" s="522"/>
      <c r="AQ49" s="522"/>
      <c r="AR49" s="522"/>
      <c r="AS49" s="522"/>
      <c r="AT49" s="522"/>
      <c r="AU49" s="522"/>
      <c r="AV49" s="522"/>
      <c r="AW49" s="522"/>
      <c r="AX49" s="522"/>
      <c r="AY49" s="522"/>
      <c r="AZ49" s="522"/>
      <c r="BA49" s="522"/>
      <c r="BB49" s="522"/>
      <c r="BC49" s="522"/>
      <c r="BD49" s="522"/>
      <c r="BE49" s="522"/>
      <c r="BF49" s="522"/>
      <c r="BG49" s="522"/>
      <c r="BH49" s="522"/>
      <c r="BI49" s="522"/>
      <c r="BJ49" s="522"/>
      <c r="BK49" s="522"/>
      <c r="BL49" s="522"/>
      <c r="BM49" s="522"/>
      <c r="BN49" s="522"/>
      <c r="BO49" s="522"/>
      <c r="BP49" s="522"/>
      <c r="BQ49" s="522"/>
      <c r="BR49" s="522"/>
      <c r="BS49" s="522"/>
      <c r="BT49" s="522"/>
      <c r="BU49" s="522"/>
      <c r="BV49" s="522"/>
      <c r="BW49" s="522"/>
      <c r="BX49" s="522"/>
      <c r="BY49" s="522"/>
      <c r="BZ49" s="522"/>
      <c r="CA49" s="522"/>
      <c r="CB49" s="522"/>
      <c r="CC49" s="522"/>
      <c r="CD49" s="522"/>
      <c r="CE49" s="522"/>
      <c r="CF49" s="522"/>
      <c r="CG49" s="522"/>
      <c r="CH49" s="522"/>
      <c r="CI49" s="522"/>
      <c r="CJ49" s="522"/>
      <c r="CK49" s="522"/>
      <c r="CL49" s="522"/>
      <c r="CM49" s="522"/>
      <c r="CN49" s="522"/>
      <c r="CO49" s="522"/>
      <c r="CP49" s="522"/>
      <c r="CQ49" s="522"/>
      <c r="CR49" s="522"/>
      <c r="CS49" s="522"/>
      <c r="CT49" s="522"/>
    </row>
    <row r="50" spans="1:98" ht="11.65" customHeight="1">
      <c r="A50" s="492"/>
      <c r="B50" s="565"/>
      <c r="C50" s="128" t="s">
        <v>75</v>
      </c>
      <c r="D50" s="500"/>
      <c r="E50" s="415">
        <v>3669</v>
      </c>
      <c r="F50" s="415">
        <v>3642</v>
      </c>
      <c r="G50" s="415">
        <v>3648</v>
      </c>
      <c r="H50" s="415">
        <v>3632</v>
      </c>
      <c r="I50" s="415">
        <v>3641</v>
      </c>
      <c r="J50" s="415">
        <v>3668</v>
      </c>
      <c r="K50" s="901">
        <v>85.302119047619001</v>
      </c>
      <c r="L50" s="824"/>
      <c r="M50" s="492"/>
      <c r="N50" s="492"/>
      <c r="AK50" s="522"/>
      <c r="AL50" s="522"/>
      <c r="AM50" s="522"/>
      <c r="AN50" s="522"/>
      <c r="AO50" s="522"/>
      <c r="AP50" s="522"/>
      <c r="AQ50" s="522"/>
      <c r="AR50" s="522"/>
      <c r="AS50" s="522"/>
      <c r="AT50" s="522"/>
      <c r="AU50" s="522"/>
      <c r="AV50" s="522"/>
      <c r="AW50" s="522"/>
      <c r="AX50" s="522"/>
      <c r="AY50" s="522"/>
      <c r="AZ50" s="522"/>
      <c r="BA50" s="522"/>
      <c r="BB50" s="522"/>
      <c r="BC50" s="522"/>
      <c r="BD50" s="522"/>
      <c r="BE50" s="522"/>
      <c r="BF50" s="522"/>
      <c r="BG50" s="522"/>
      <c r="BH50" s="522"/>
      <c r="BI50" s="522"/>
      <c r="BJ50" s="522"/>
      <c r="BK50" s="522"/>
      <c r="BL50" s="522"/>
      <c r="BM50" s="522"/>
      <c r="BN50" s="522"/>
      <c r="BO50" s="522"/>
      <c r="BP50" s="522"/>
      <c r="BQ50" s="522"/>
      <c r="BR50" s="522"/>
      <c r="BS50" s="522"/>
      <c r="BT50" s="522"/>
      <c r="BU50" s="522"/>
      <c r="BV50" s="522"/>
      <c r="BW50" s="522"/>
      <c r="BX50" s="522"/>
      <c r="BY50" s="522"/>
      <c r="BZ50" s="522"/>
      <c r="CA50" s="522"/>
      <c r="CB50" s="522"/>
      <c r="CC50" s="522"/>
      <c r="CD50" s="522"/>
      <c r="CE50" s="522"/>
      <c r="CF50" s="522"/>
      <c r="CG50" s="522"/>
      <c r="CH50" s="522"/>
      <c r="CI50" s="522"/>
      <c r="CJ50" s="522"/>
      <c r="CK50" s="522"/>
      <c r="CL50" s="522"/>
      <c r="CM50" s="522"/>
      <c r="CN50" s="522"/>
      <c r="CO50" s="522"/>
      <c r="CP50" s="522"/>
      <c r="CQ50" s="522"/>
      <c r="CR50" s="522"/>
      <c r="CS50" s="522"/>
      <c r="CT50" s="522"/>
    </row>
    <row r="51" spans="1:98" ht="11.65" customHeight="1">
      <c r="A51" s="492"/>
      <c r="B51" s="565"/>
      <c r="C51" s="128" t="s">
        <v>61</v>
      </c>
      <c r="D51" s="500"/>
      <c r="E51" s="415">
        <v>7321</v>
      </c>
      <c r="F51" s="415">
        <v>7224</v>
      </c>
      <c r="G51" s="415">
        <v>7070</v>
      </c>
      <c r="H51" s="415">
        <v>7113</v>
      </c>
      <c r="I51" s="415">
        <v>7103</v>
      </c>
      <c r="J51" s="415">
        <v>7137</v>
      </c>
      <c r="K51" s="901">
        <v>99.009824829695503</v>
      </c>
      <c r="L51" s="824"/>
      <c r="M51" s="492"/>
      <c r="N51" s="492"/>
      <c r="AK51" s="522"/>
      <c r="AL51" s="522"/>
      <c r="AM51" s="522"/>
      <c r="AN51" s="522"/>
      <c r="AO51" s="522"/>
      <c r="AP51" s="522"/>
      <c r="AQ51" s="522"/>
      <c r="AR51" s="522"/>
      <c r="AS51" s="522"/>
      <c r="AT51" s="522"/>
      <c r="AU51" s="522"/>
      <c r="AV51" s="522"/>
      <c r="AW51" s="522"/>
      <c r="AX51" s="522"/>
      <c r="AY51" s="522"/>
      <c r="AZ51" s="522"/>
      <c r="BA51" s="522"/>
      <c r="BB51" s="522"/>
      <c r="BC51" s="522"/>
      <c r="BD51" s="522"/>
      <c r="BE51" s="522"/>
      <c r="BF51" s="522"/>
      <c r="BG51" s="522"/>
      <c r="BH51" s="522"/>
      <c r="BI51" s="522"/>
      <c r="BJ51" s="522"/>
      <c r="BK51" s="522"/>
      <c r="BL51" s="522"/>
      <c r="BM51" s="522"/>
      <c r="BN51" s="522"/>
      <c r="BO51" s="522"/>
      <c r="BP51" s="522"/>
      <c r="BQ51" s="522"/>
      <c r="BR51" s="522"/>
      <c r="BS51" s="522"/>
      <c r="BT51" s="522"/>
      <c r="BU51" s="522"/>
      <c r="BV51" s="522"/>
      <c r="BW51" s="522"/>
      <c r="BX51" s="522"/>
      <c r="BY51" s="522"/>
      <c r="BZ51" s="522"/>
      <c r="CA51" s="522"/>
      <c r="CB51" s="522"/>
      <c r="CC51" s="522"/>
      <c r="CD51" s="522"/>
      <c r="CE51" s="522"/>
      <c r="CF51" s="522"/>
      <c r="CG51" s="522"/>
      <c r="CH51" s="522"/>
      <c r="CI51" s="522"/>
      <c r="CJ51" s="522"/>
      <c r="CK51" s="522"/>
      <c r="CL51" s="522"/>
      <c r="CM51" s="522"/>
      <c r="CN51" s="522"/>
      <c r="CO51" s="522"/>
      <c r="CP51" s="522"/>
      <c r="CQ51" s="522"/>
      <c r="CR51" s="522"/>
      <c r="CS51" s="522"/>
      <c r="CT51" s="522"/>
    </row>
    <row r="52" spans="1:98" ht="11.65" customHeight="1">
      <c r="A52" s="492"/>
      <c r="B52" s="565"/>
      <c r="C52" s="128" t="s">
        <v>56</v>
      </c>
      <c r="D52" s="500"/>
      <c r="E52" s="415">
        <v>3501</v>
      </c>
      <c r="F52" s="415">
        <v>3643</v>
      </c>
      <c r="G52" s="415">
        <v>3638</v>
      </c>
      <c r="H52" s="415">
        <v>3673</v>
      </c>
      <c r="I52" s="415">
        <v>3766</v>
      </c>
      <c r="J52" s="415">
        <v>3789</v>
      </c>
      <c r="K52" s="901">
        <v>86.990316422594105</v>
      </c>
      <c r="L52" s="824"/>
      <c r="M52" s="492"/>
      <c r="N52" s="492"/>
    </row>
    <row r="53" spans="1:98" ht="11.65" customHeight="1">
      <c r="A53" s="492"/>
      <c r="B53" s="565"/>
      <c r="C53" s="128" t="s">
        <v>74</v>
      </c>
      <c r="D53" s="500"/>
      <c r="E53" s="415">
        <v>7189</v>
      </c>
      <c r="F53" s="415">
        <v>7143</v>
      </c>
      <c r="G53" s="415">
        <v>7288</v>
      </c>
      <c r="H53" s="415">
        <v>7380</v>
      </c>
      <c r="I53" s="415">
        <v>7362</v>
      </c>
      <c r="J53" s="415">
        <v>7543</v>
      </c>
      <c r="K53" s="901">
        <v>93.227325702393301</v>
      </c>
      <c r="L53" s="824"/>
      <c r="M53" s="492"/>
      <c r="N53" s="492"/>
    </row>
    <row r="54" spans="1:98" ht="11.65" customHeight="1">
      <c r="A54" s="492"/>
      <c r="B54" s="565"/>
      <c r="C54" s="128" t="s">
        <v>76</v>
      </c>
      <c r="D54" s="500"/>
      <c r="E54" s="415">
        <v>3221</v>
      </c>
      <c r="F54" s="415">
        <v>3324</v>
      </c>
      <c r="G54" s="415">
        <v>3371</v>
      </c>
      <c r="H54" s="415">
        <v>3327</v>
      </c>
      <c r="I54" s="415">
        <v>3316</v>
      </c>
      <c r="J54" s="415">
        <v>3381</v>
      </c>
      <c r="K54" s="901">
        <v>85.287939801285802</v>
      </c>
      <c r="L54" s="824"/>
      <c r="M54" s="492"/>
      <c r="N54" s="492"/>
    </row>
    <row r="55" spans="1:98" ht="11.65" customHeight="1">
      <c r="A55" s="492"/>
      <c r="B55" s="565"/>
      <c r="C55" s="128" t="s">
        <v>60</v>
      </c>
      <c r="D55" s="500"/>
      <c r="E55" s="415">
        <v>5387</v>
      </c>
      <c r="F55" s="415">
        <v>5280</v>
      </c>
      <c r="G55" s="415">
        <v>5267</v>
      </c>
      <c r="H55" s="415">
        <v>5316</v>
      </c>
      <c r="I55" s="415">
        <v>5341</v>
      </c>
      <c r="J55" s="415">
        <v>5375</v>
      </c>
      <c r="K55" s="901">
        <v>94.523598380268695</v>
      </c>
      <c r="L55" s="824"/>
      <c r="M55" s="492"/>
      <c r="N55" s="492"/>
    </row>
    <row r="56" spans="1:98" ht="11.65" customHeight="1">
      <c r="A56" s="492"/>
      <c r="B56" s="565"/>
      <c r="C56" s="128" t="s">
        <v>59</v>
      </c>
      <c r="D56" s="500"/>
      <c r="E56" s="415">
        <v>45293</v>
      </c>
      <c r="F56" s="415">
        <v>43981</v>
      </c>
      <c r="G56" s="415">
        <v>42204</v>
      </c>
      <c r="H56" s="415">
        <v>39423</v>
      </c>
      <c r="I56" s="415">
        <v>39053</v>
      </c>
      <c r="J56" s="415">
        <v>39598</v>
      </c>
      <c r="K56" s="901">
        <v>91.2396133259967</v>
      </c>
      <c r="L56" s="824"/>
      <c r="M56" s="492"/>
      <c r="N56" s="492"/>
    </row>
    <row r="57" spans="1:98" ht="11.65" customHeight="1">
      <c r="A57" s="492"/>
      <c r="B57" s="565"/>
      <c r="C57" s="128" t="s">
        <v>57</v>
      </c>
      <c r="D57" s="500"/>
      <c r="E57" s="415">
        <v>3368</v>
      </c>
      <c r="F57" s="415">
        <v>3399</v>
      </c>
      <c r="G57" s="415">
        <v>3424</v>
      </c>
      <c r="H57" s="415">
        <v>3362</v>
      </c>
      <c r="I57" s="415">
        <v>3364</v>
      </c>
      <c r="J57" s="415">
        <v>3428</v>
      </c>
      <c r="K57" s="901">
        <v>89.660852514919</v>
      </c>
      <c r="L57" s="824"/>
      <c r="M57" s="492"/>
      <c r="N57" s="492"/>
    </row>
    <row r="58" spans="1:98" ht="11.65" customHeight="1">
      <c r="A58" s="492"/>
      <c r="B58" s="565"/>
      <c r="C58" s="128" t="s">
        <v>63</v>
      </c>
      <c r="D58" s="500"/>
      <c r="E58" s="415">
        <v>66844</v>
      </c>
      <c r="F58" s="415">
        <v>66361</v>
      </c>
      <c r="G58" s="415">
        <v>66070</v>
      </c>
      <c r="H58" s="415">
        <v>65041</v>
      </c>
      <c r="I58" s="415">
        <v>63976</v>
      </c>
      <c r="J58" s="415">
        <v>64483</v>
      </c>
      <c r="K58" s="901">
        <v>89.749824017998904</v>
      </c>
      <c r="L58" s="824"/>
      <c r="M58" s="492"/>
      <c r="N58" s="492"/>
    </row>
    <row r="59" spans="1:98" ht="11.65" customHeight="1">
      <c r="A59" s="492"/>
      <c r="B59" s="565"/>
      <c r="C59" s="128" t="s">
        <v>79</v>
      </c>
      <c r="D59" s="500"/>
      <c r="E59" s="415">
        <v>6068</v>
      </c>
      <c r="F59" s="415">
        <v>6039</v>
      </c>
      <c r="G59" s="415">
        <v>6104</v>
      </c>
      <c r="H59" s="415">
        <v>6153</v>
      </c>
      <c r="I59" s="415">
        <v>6140</v>
      </c>
      <c r="J59" s="415">
        <v>6239</v>
      </c>
      <c r="K59" s="901">
        <v>89.872146605183701</v>
      </c>
      <c r="L59" s="824"/>
      <c r="M59" s="492"/>
      <c r="N59" s="492"/>
    </row>
    <row r="60" spans="1:98" ht="11.65" customHeight="1">
      <c r="A60" s="492"/>
      <c r="B60" s="565"/>
      <c r="C60" s="128" t="s">
        <v>58</v>
      </c>
      <c r="D60" s="500"/>
      <c r="E60" s="415">
        <v>18271</v>
      </c>
      <c r="F60" s="415">
        <v>17455</v>
      </c>
      <c r="G60" s="415">
        <v>16385</v>
      </c>
      <c r="H60" s="415">
        <v>16850</v>
      </c>
      <c r="I60" s="415">
        <v>16853</v>
      </c>
      <c r="J60" s="415">
        <v>17549</v>
      </c>
      <c r="K60" s="901">
        <v>95.559091833851397</v>
      </c>
      <c r="L60" s="824"/>
      <c r="M60" s="492"/>
      <c r="N60" s="492"/>
    </row>
    <row r="61" spans="1:98" ht="11.65" customHeight="1">
      <c r="A61" s="492"/>
      <c r="B61" s="565"/>
      <c r="C61" s="128" t="s">
        <v>65</v>
      </c>
      <c r="D61" s="500"/>
      <c r="E61" s="415">
        <v>2600</v>
      </c>
      <c r="F61" s="415">
        <v>2624</v>
      </c>
      <c r="G61" s="415">
        <v>2596</v>
      </c>
      <c r="H61" s="415">
        <v>2574</v>
      </c>
      <c r="I61" s="415">
        <v>2483</v>
      </c>
      <c r="J61" s="415">
        <v>2572</v>
      </c>
      <c r="K61" s="901">
        <v>94.443876058506504</v>
      </c>
      <c r="L61" s="824"/>
      <c r="M61" s="492"/>
      <c r="N61" s="492"/>
    </row>
    <row r="62" spans="1:98" ht="11.65" customHeight="1">
      <c r="A62" s="492"/>
      <c r="B62" s="565"/>
      <c r="C62" s="128" t="s">
        <v>67</v>
      </c>
      <c r="D62" s="500"/>
      <c r="E62" s="415">
        <v>5088</v>
      </c>
      <c r="F62" s="415">
        <v>5116</v>
      </c>
      <c r="G62" s="415">
        <v>5171</v>
      </c>
      <c r="H62" s="415">
        <v>5197</v>
      </c>
      <c r="I62" s="415">
        <v>5229</v>
      </c>
      <c r="J62" s="415">
        <v>5358</v>
      </c>
      <c r="K62" s="901">
        <v>96.0986908077994</v>
      </c>
      <c r="L62" s="824"/>
      <c r="M62" s="492"/>
      <c r="N62" s="492"/>
    </row>
    <row r="63" spans="1:98" ht="11.65" customHeight="1">
      <c r="A63" s="492"/>
      <c r="B63" s="565"/>
      <c r="C63" s="128" t="s">
        <v>77</v>
      </c>
      <c r="D63" s="500"/>
      <c r="E63" s="415">
        <v>7344</v>
      </c>
      <c r="F63" s="415">
        <v>7287</v>
      </c>
      <c r="G63" s="415">
        <v>7130</v>
      </c>
      <c r="H63" s="415">
        <v>7039</v>
      </c>
      <c r="I63" s="415">
        <v>6810</v>
      </c>
      <c r="J63" s="415">
        <v>6998</v>
      </c>
      <c r="K63" s="901">
        <v>89.486202820111103</v>
      </c>
      <c r="L63" s="824"/>
      <c r="M63" s="492"/>
      <c r="N63" s="492"/>
    </row>
    <row r="64" spans="1:98" ht="11.25" customHeight="1">
      <c r="A64" s="492"/>
      <c r="B64" s="565"/>
      <c r="C64" s="128" t="s">
        <v>141</v>
      </c>
      <c r="D64" s="500"/>
      <c r="E64" s="415">
        <v>17552</v>
      </c>
      <c r="F64" s="415">
        <v>17764</v>
      </c>
      <c r="G64" s="415">
        <v>17821</v>
      </c>
      <c r="H64" s="415">
        <v>17720</v>
      </c>
      <c r="I64" s="415">
        <v>17432</v>
      </c>
      <c r="J64" s="415">
        <v>17493</v>
      </c>
      <c r="K64" s="901">
        <v>67.284178045940493</v>
      </c>
      <c r="L64" s="824"/>
      <c r="M64" s="492"/>
      <c r="N64" s="492"/>
    </row>
    <row r="65" spans="1:14" ht="11.65" customHeight="1">
      <c r="A65" s="492"/>
      <c r="B65" s="565"/>
      <c r="C65" s="128" t="s">
        <v>142</v>
      </c>
      <c r="D65" s="500"/>
      <c r="E65" s="415">
        <v>5018</v>
      </c>
      <c r="F65" s="415">
        <v>5073</v>
      </c>
      <c r="G65" s="415">
        <v>4994</v>
      </c>
      <c r="H65" s="415">
        <v>4917</v>
      </c>
      <c r="I65" s="415">
        <v>4851</v>
      </c>
      <c r="J65" s="415">
        <v>5053</v>
      </c>
      <c r="K65" s="901">
        <v>86.780765446674494</v>
      </c>
      <c r="L65" s="824"/>
      <c r="M65" s="492"/>
      <c r="N65" s="492"/>
    </row>
    <row r="66" spans="1:14" s="828" customFormat="1" ht="8.25" customHeight="1">
      <c r="A66" s="825"/>
      <c r="B66" s="826"/>
      <c r="C66" s="1608" t="s">
        <v>626</v>
      </c>
      <c r="D66" s="1608"/>
      <c r="E66" s="1608"/>
      <c r="F66" s="1608"/>
      <c r="G66" s="1608"/>
      <c r="H66" s="1608"/>
      <c r="I66" s="1608"/>
      <c r="J66" s="1608"/>
      <c r="K66" s="1608" t="s">
        <v>627</v>
      </c>
      <c r="L66" s="1608"/>
      <c r="M66" s="827"/>
      <c r="N66" s="825"/>
    </row>
    <row r="67" spans="1:14" ht="10.5" customHeight="1">
      <c r="A67" s="492"/>
      <c r="B67" s="826"/>
      <c r="C67" s="570" t="s">
        <v>449</v>
      </c>
      <c r="D67" s="500"/>
      <c r="E67" s="829"/>
      <c r="F67" s="829"/>
      <c r="G67" s="829"/>
      <c r="H67" s="829"/>
      <c r="I67" s="541" t="s">
        <v>145</v>
      </c>
      <c r="J67" s="695"/>
      <c r="K67" s="695"/>
      <c r="L67" s="695"/>
      <c r="M67" s="634"/>
      <c r="N67" s="492"/>
    </row>
    <row r="68" spans="1:14" ht="9.75" customHeight="1">
      <c r="A68" s="492"/>
      <c r="B68" s="830"/>
      <c r="C68" s="831" t="s">
        <v>272</v>
      </c>
      <c r="D68" s="500"/>
      <c r="E68" s="829"/>
      <c r="F68" s="829"/>
      <c r="G68" s="829"/>
      <c r="H68" s="829"/>
      <c r="I68" s="832"/>
      <c r="J68" s="695"/>
      <c r="K68" s="695"/>
      <c r="L68" s="695"/>
      <c r="M68" s="634"/>
      <c r="N68" s="492"/>
    </row>
    <row r="69" spans="1:14" ht="13.5" customHeight="1">
      <c r="A69" s="492"/>
      <c r="B69" s="833">
        <v>18</v>
      </c>
      <c r="C69" s="1583">
        <v>41760</v>
      </c>
      <c r="D69" s="1583"/>
      <c r="E69" s="1583"/>
      <c r="F69" s="1583"/>
      <c r="G69" s="502"/>
      <c r="H69" s="502"/>
      <c r="I69" s="502"/>
      <c r="J69" s="502"/>
      <c r="K69" s="502"/>
      <c r="L69" s="502"/>
      <c r="M69" s="502"/>
      <c r="N69" s="502"/>
    </row>
    <row r="70" spans="1:14" ht="13.5" customHeight="1">
      <c r="A70" s="522"/>
      <c r="B70" s="522"/>
      <c r="C70" s="522"/>
      <c r="D70" s="522"/>
      <c r="E70" s="522"/>
      <c r="F70" s="522"/>
      <c r="G70" s="522"/>
      <c r="H70" s="522"/>
      <c r="I70" s="522"/>
      <c r="J70" s="522"/>
      <c r="K70" s="522"/>
      <c r="L70" s="834"/>
      <c r="M70" s="522"/>
      <c r="N70" s="522"/>
    </row>
    <row r="71" spans="1:14">
      <c r="A71" s="522"/>
      <c r="B71" s="522"/>
      <c r="C71" s="522"/>
      <c r="D71" s="522"/>
      <c r="E71" s="835"/>
      <c r="F71" s="835"/>
      <c r="G71" s="835"/>
      <c r="H71" s="835"/>
      <c r="I71" s="835"/>
      <c r="J71" s="835"/>
      <c r="K71" s="835"/>
      <c r="L71" s="835"/>
      <c r="M71" s="835"/>
      <c r="N71" s="835"/>
    </row>
    <row r="72" spans="1:14">
      <c r="A72" s="522"/>
      <c r="B72" s="522"/>
      <c r="C72" s="522"/>
      <c r="D72" s="522"/>
      <c r="E72" s="522"/>
      <c r="F72" s="522" t="s">
        <v>34</v>
      </c>
      <c r="G72" s="522"/>
      <c r="H72" s="522"/>
      <c r="I72" s="522"/>
      <c r="J72" s="522"/>
      <c r="K72" s="522"/>
      <c r="L72" s="834"/>
      <c r="M72" s="522"/>
      <c r="N72" s="522"/>
    </row>
    <row r="73" spans="1:14">
      <c r="A73" s="522"/>
      <c r="B73" s="522"/>
      <c r="C73" s="522"/>
      <c r="D73" s="522"/>
      <c r="E73" s="522"/>
      <c r="F73" s="522"/>
      <c r="G73" s="522"/>
      <c r="H73" s="522"/>
      <c r="I73" s="522"/>
      <c r="J73" s="522"/>
      <c r="K73" s="522"/>
      <c r="L73" s="834"/>
      <c r="M73" s="522"/>
      <c r="N73" s="522"/>
    </row>
    <row r="74" spans="1:14">
      <c r="A74" s="522"/>
      <c r="B74" s="522"/>
      <c r="C74" s="522"/>
      <c r="D74" s="522"/>
      <c r="E74" s="522"/>
      <c r="F74" s="522"/>
      <c r="G74" s="522"/>
      <c r="H74" s="522"/>
      <c r="I74" s="522"/>
      <c r="J74" s="522"/>
      <c r="K74" s="522"/>
      <c r="L74" s="834"/>
      <c r="M74" s="522"/>
      <c r="N74" s="522"/>
    </row>
    <row r="75" spans="1:14">
      <c r="L75" s="836"/>
    </row>
    <row r="80" spans="1:14" ht="8.25" customHeight="1"/>
    <row r="82" spans="12:13" ht="9" customHeight="1">
      <c r="M82" s="508"/>
    </row>
    <row r="83" spans="12:13" ht="8.25" customHeight="1">
      <c r="L83" s="1393"/>
      <c r="M83" s="1393"/>
    </row>
    <row r="84" spans="12:13" ht="9.75" customHeight="1"/>
  </sheetData>
  <mergeCells count="16">
    <mergeCell ref="L1:M1"/>
    <mergeCell ref="B2:D2"/>
    <mergeCell ref="C4:L4"/>
    <mergeCell ref="C5:D6"/>
    <mergeCell ref="E6:F6"/>
    <mergeCell ref="G6:J6"/>
    <mergeCell ref="K6:K7"/>
    <mergeCell ref="C66:J66"/>
    <mergeCell ref="K66:L66"/>
    <mergeCell ref="C69:F69"/>
    <mergeCell ref="G30:J30"/>
    <mergeCell ref="C41:L41"/>
    <mergeCell ref="C42:D43"/>
    <mergeCell ref="E43:F43"/>
    <mergeCell ref="G43:J43"/>
    <mergeCell ref="K43:K44"/>
  </mergeCells>
  <conditionalFormatting sqref="E44:J44 E7:J7">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tabColor theme="3"/>
  </sheetPr>
  <dimension ref="A1:U83"/>
  <sheetViews>
    <sheetView zoomScaleNormal="100" workbookViewId="0"/>
  </sheetViews>
  <sheetFormatPr defaultRowHeight="12.75"/>
  <cols>
    <col min="1" max="1" width="1" style="497" customWidth="1"/>
    <col min="2" max="2" width="2.5703125" style="497" customWidth="1"/>
    <col min="3" max="3" width="1.140625" style="497" customWidth="1"/>
    <col min="4" max="4" width="25.85546875" style="497" customWidth="1"/>
    <col min="5" max="10" width="7.5703125" style="508" customWidth="1"/>
    <col min="11" max="11" width="7.5703125" style="543" customWidth="1"/>
    <col min="12" max="12" width="7.5703125" style="508" customWidth="1"/>
    <col min="13" max="13" width="7.5703125" style="543" customWidth="1"/>
    <col min="14" max="14" width="2.5703125" style="497" customWidth="1"/>
    <col min="15" max="15" width="1" style="497" customWidth="1"/>
    <col min="16" max="16384" width="9.140625" style="497"/>
  </cols>
  <sheetData>
    <row r="1" spans="1:15" ht="13.5" customHeight="1">
      <c r="A1" s="492"/>
      <c r="B1" s="1511" t="s">
        <v>391</v>
      </c>
      <c r="C1" s="1511"/>
      <c r="D1" s="1511"/>
      <c r="E1" s="494"/>
      <c r="F1" s="494"/>
      <c r="G1" s="494"/>
      <c r="H1" s="494"/>
      <c r="I1" s="494"/>
      <c r="J1" s="495"/>
      <c r="K1" s="1395"/>
      <c r="L1" s="1395"/>
      <c r="M1" s="1395"/>
      <c r="N1" s="496"/>
      <c r="O1" s="492"/>
    </row>
    <row r="2" spans="1:15" ht="6" customHeight="1">
      <c r="A2" s="492"/>
      <c r="B2" s="1630"/>
      <c r="C2" s="1630"/>
      <c r="D2" s="1630"/>
      <c r="E2" s="498"/>
      <c r="F2" s="499"/>
      <c r="G2" s="499"/>
      <c r="H2" s="499"/>
      <c r="I2" s="499"/>
      <c r="J2" s="499"/>
      <c r="K2" s="500"/>
      <c r="L2" s="499"/>
      <c r="M2" s="500"/>
      <c r="N2" s="501"/>
      <c r="O2" s="492"/>
    </row>
    <row r="3" spans="1:15" ht="13.5" customHeight="1" thickBot="1">
      <c r="A3" s="492"/>
      <c r="B3" s="502"/>
      <c r="C3" s="502"/>
      <c r="D3" s="502"/>
      <c r="E3" s="499"/>
      <c r="F3" s="499"/>
      <c r="G3" s="499"/>
      <c r="H3" s="499"/>
      <c r="I3" s="499" t="s">
        <v>34</v>
      </c>
      <c r="J3" s="499"/>
      <c r="K3" s="907"/>
      <c r="L3" s="499"/>
      <c r="M3" s="907" t="s">
        <v>73</v>
      </c>
      <c r="N3" s="503"/>
      <c r="O3" s="492"/>
    </row>
    <row r="4" spans="1:15" s="506" customFormat="1" ht="13.5" customHeight="1" thickBot="1">
      <c r="A4" s="504"/>
      <c r="B4" s="505"/>
      <c r="C4" s="1631" t="s">
        <v>0</v>
      </c>
      <c r="D4" s="1632"/>
      <c r="E4" s="1632"/>
      <c r="F4" s="1632"/>
      <c r="G4" s="1632"/>
      <c r="H4" s="1632"/>
      <c r="I4" s="1632"/>
      <c r="J4" s="1632"/>
      <c r="K4" s="1632"/>
      <c r="L4" s="1632"/>
      <c r="M4" s="1633"/>
      <c r="N4" s="503"/>
      <c r="O4" s="492"/>
    </row>
    <row r="5" spans="1:15" ht="4.5" customHeight="1">
      <c r="A5" s="492"/>
      <c r="B5" s="502"/>
      <c r="C5" s="1510" t="s">
        <v>78</v>
      </c>
      <c r="D5" s="1510"/>
      <c r="F5" s="509"/>
      <c r="G5" s="509"/>
      <c r="H5" s="509"/>
      <c r="I5" s="509"/>
      <c r="J5" s="509"/>
      <c r="K5" s="509"/>
      <c r="L5" s="509"/>
      <c r="M5" s="509"/>
      <c r="N5" s="503"/>
      <c r="O5" s="492"/>
    </row>
    <row r="6" spans="1:15" ht="12" customHeight="1">
      <c r="A6" s="492"/>
      <c r="B6" s="502"/>
      <c r="C6" s="1510"/>
      <c r="D6" s="1510"/>
      <c r="E6" s="1509" t="s">
        <v>605</v>
      </c>
      <c r="F6" s="1509"/>
      <c r="G6" s="1509"/>
      <c r="H6" s="1509"/>
      <c r="I6" s="1509"/>
      <c r="J6" s="1634" t="s">
        <v>606</v>
      </c>
      <c r="K6" s="1509"/>
      <c r="L6" s="1509"/>
      <c r="M6" s="1509"/>
      <c r="N6" s="503"/>
      <c r="O6" s="492"/>
    </row>
    <row r="7" spans="1:15" s="506" customFormat="1" ht="12.75" customHeight="1">
      <c r="A7" s="504"/>
      <c r="B7" s="505"/>
      <c r="C7" s="511"/>
      <c r="D7" s="511"/>
      <c r="E7" s="1112" t="s">
        <v>98</v>
      </c>
      <c r="F7" s="1111" t="s">
        <v>97</v>
      </c>
      <c r="G7" s="1112" t="s">
        <v>96</v>
      </c>
      <c r="H7" s="1112" t="s">
        <v>95</v>
      </c>
      <c r="I7" s="1112" t="s">
        <v>94</v>
      </c>
      <c r="J7" s="1399" t="s">
        <v>93</v>
      </c>
      <c r="K7" s="1112" t="s">
        <v>104</v>
      </c>
      <c r="L7" s="1112" t="s">
        <v>103</v>
      </c>
      <c r="M7" s="1112" t="s">
        <v>102</v>
      </c>
      <c r="N7" s="503"/>
      <c r="O7" s="492"/>
    </row>
    <row r="8" spans="1:15" s="515" customFormat="1" ht="13.5" customHeight="1">
      <c r="A8" s="512"/>
      <c r="B8" s="513"/>
      <c r="C8" s="1622" t="s">
        <v>146</v>
      </c>
      <c r="D8" s="1622"/>
      <c r="E8" s="514"/>
      <c r="F8" s="514"/>
      <c r="G8" s="514"/>
      <c r="H8" s="514"/>
      <c r="I8" s="514"/>
      <c r="J8" s="514"/>
      <c r="K8" s="514"/>
      <c r="L8" s="514"/>
      <c r="M8" s="514"/>
      <c r="N8" s="503"/>
      <c r="O8" s="492"/>
    </row>
    <row r="9" spans="1:15" ht="11.25" customHeight="1">
      <c r="A9" s="492"/>
      <c r="B9" s="502"/>
      <c r="C9" s="128" t="s">
        <v>147</v>
      </c>
      <c r="D9" s="516"/>
      <c r="E9" s="115">
        <v>272902</v>
      </c>
      <c r="F9" s="115">
        <v>271774</v>
      </c>
      <c r="G9" s="115">
        <v>270647</v>
      </c>
      <c r="H9" s="115">
        <v>269916</v>
      </c>
      <c r="I9" s="115">
        <v>269108</v>
      </c>
      <c r="J9" s="115">
        <v>267990</v>
      </c>
      <c r="K9" s="115">
        <v>266584</v>
      </c>
      <c r="L9" s="115">
        <v>265580</v>
      </c>
      <c r="M9" s="115">
        <v>264555</v>
      </c>
      <c r="N9" s="503"/>
      <c r="O9" s="492"/>
    </row>
    <row r="10" spans="1:15" ht="11.25" customHeight="1">
      <c r="A10" s="492"/>
      <c r="B10" s="502"/>
      <c r="C10" s="128"/>
      <c r="D10" s="517" t="s">
        <v>72</v>
      </c>
      <c r="E10" s="518">
        <v>140553</v>
      </c>
      <c r="F10" s="518">
        <v>140076</v>
      </c>
      <c r="G10" s="518">
        <v>139682</v>
      </c>
      <c r="H10" s="518">
        <v>139435</v>
      </c>
      <c r="I10" s="518">
        <v>139121</v>
      </c>
      <c r="J10" s="518">
        <v>138678</v>
      </c>
      <c r="K10" s="518">
        <v>138059</v>
      </c>
      <c r="L10" s="518">
        <v>137618</v>
      </c>
      <c r="M10" s="518">
        <v>137218</v>
      </c>
      <c r="N10" s="503"/>
      <c r="O10" s="492"/>
    </row>
    <row r="11" spans="1:15" ht="11.25" customHeight="1">
      <c r="A11" s="492"/>
      <c r="B11" s="502"/>
      <c r="C11" s="128"/>
      <c r="D11" s="517" t="s">
        <v>71</v>
      </c>
      <c r="E11" s="518">
        <v>132349</v>
      </c>
      <c r="F11" s="518">
        <v>131698</v>
      </c>
      <c r="G11" s="518">
        <v>130965</v>
      </c>
      <c r="H11" s="518">
        <v>130481</v>
      </c>
      <c r="I11" s="518">
        <v>129987</v>
      </c>
      <c r="J11" s="518">
        <v>129312</v>
      </c>
      <c r="K11" s="518">
        <v>128525</v>
      </c>
      <c r="L11" s="518">
        <v>127962</v>
      </c>
      <c r="M11" s="518">
        <v>127337</v>
      </c>
      <c r="N11" s="503"/>
      <c r="O11" s="492"/>
    </row>
    <row r="12" spans="1:15" ht="11.25" customHeight="1">
      <c r="A12" s="492"/>
      <c r="B12" s="502"/>
      <c r="C12" s="128" t="s">
        <v>148</v>
      </c>
      <c r="D12" s="516"/>
      <c r="E12" s="115">
        <v>2008536</v>
      </c>
      <c r="F12" s="115">
        <v>2009408</v>
      </c>
      <c r="G12" s="115">
        <v>2011225</v>
      </c>
      <c r="H12" s="115">
        <v>2014259</v>
      </c>
      <c r="I12" s="115">
        <v>2016728</v>
      </c>
      <c r="J12" s="115">
        <v>2018135</v>
      </c>
      <c r="K12" s="115">
        <v>2015178</v>
      </c>
      <c r="L12" s="115">
        <v>2013509</v>
      </c>
      <c r="M12" s="115">
        <v>2012528</v>
      </c>
      <c r="N12" s="503"/>
      <c r="O12" s="492"/>
    </row>
    <row r="13" spans="1:15" ht="11.25" customHeight="1">
      <c r="A13" s="492"/>
      <c r="B13" s="502"/>
      <c r="C13" s="128"/>
      <c r="D13" s="517" t="s">
        <v>72</v>
      </c>
      <c r="E13" s="518">
        <v>945302</v>
      </c>
      <c r="F13" s="518">
        <v>945522</v>
      </c>
      <c r="G13" s="518">
        <v>946012</v>
      </c>
      <c r="H13" s="518">
        <v>947251</v>
      </c>
      <c r="I13" s="518">
        <v>948350</v>
      </c>
      <c r="J13" s="518">
        <v>948614</v>
      </c>
      <c r="K13" s="518">
        <v>947029</v>
      </c>
      <c r="L13" s="518">
        <v>946356</v>
      </c>
      <c r="M13" s="518">
        <v>946166</v>
      </c>
      <c r="N13" s="503"/>
      <c r="O13" s="492"/>
    </row>
    <row r="14" spans="1:15" ht="11.25" customHeight="1">
      <c r="A14" s="492"/>
      <c r="B14" s="502"/>
      <c r="C14" s="128"/>
      <c r="D14" s="517" t="s">
        <v>71</v>
      </c>
      <c r="E14" s="518">
        <v>1063234</v>
      </c>
      <c r="F14" s="518">
        <v>1063886</v>
      </c>
      <c r="G14" s="518">
        <v>1065213</v>
      </c>
      <c r="H14" s="518">
        <v>1067008</v>
      </c>
      <c r="I14" s="518">
        <v>1068378</v>
      </c>
      <c r="J14" s="518">
        <v>1069521</v>
      </c>
      <c r="K14" s="518">
        <v>1068149</v>
      </c>
      <c r="L14" s="518">
        <v>1067153</v>
      </c>
      <c r="M14" s="518">
        <v>1066362</v>
      </c>
      <c r="N14" s="503"/>
      <c r="O14" s="492"/>
    </row>
    <row r="15" spans="1:15" ht="11.25" customHeight="1">
      <c r="A15" s="492"/>
      <c r="B15" s="502"/>
      <c r="C15" s="128" t="s">
        <v>149</v>
      </c>
      <c r="D15" s="516"/>
      <c r="E15" s="115">
        <v>714644</v>
      </c>
      <c r="F15" s="115">
        <v>708207</v>
      </c>
      <c r="G15" s="115">
        <v>709403</v>
      </c>
      <c r="H15" s="115">
        <v>710999</v>
      </c>
      <c r="I15" s="115">
        <v>712726</v>
      </c>
      <c r="J15" s="115">
        <v>715457</v>
      </c>
      <c r="K15" s="115">
        <v>714635</v>
      </c>
      <c r="L15" s="115">
        <v>714068</v>
      </c>
      <c r="M15" s="115">
        <v>716193</v>
      </c>
      <c r="N15" s="503"/>
      <c r="O15" s="492"/>
    </row>
    <row r="16" spans="1:15" ht="11.25" customHeight="1">
      <c r="A16" s="492"/>
      <c r="B16" s="502"/>
      <c r="C16" s="128"/>
      <c r="D16" s="517" t="s">
        <v>72</v>
      </c>
      <c r="E16" s="518">
        <v>131738</v>
      </c>
      <c r="F16" s="518">
        <v>128834</v>
      </c>
      <c r="G16" s="518">
        <v>129378</v>
      </c>
      <c r="H16" s="518">
        <v>130121</v>
      </c>
      <c r="I16" s="518">
        <v>130743</v>
      </c>
      <c r="J16" s="518">
        <v>131642</v>
      </c>
      <c r="K16" s="518">
        <v>131422</v>
      </c>
      <c r="L16" s="518">
        <v>131137</v>
      </c>
      <c r="M16" s="518">
        <v>131932</v>
      </c>
      <c r="N16" s="503"/>
      <c r="O16" s="492"/>
    </row>
    <row r="17" spans="1:21" ht="11.25" customHeight="1">
      <c r="A17" s="492"/>
      <c r="B17" s="502"/>
      <c r="C17" s="128"/>
      <c r="D17" s="517" t="s">
        <v>71</v>
      </c>
      <c r="E17" s="518">
        <v>582906</v>
      </c>
      <c r="F17" s="518">
        <v>579373</v>
      </c>
      <c r="G17" s="518">
        <v>580025</v>
      </c>
      <c r="H17" s="518">
        <v>580878</v>
      </c>
      <c r="I17" s="518">
        <v>581983</v>
      </c>
      <c r="J17" s="518">
        <v>583815</v>
      </c>
      <c r="K17" s="518">
        <v>583213</v>
      </c>
      <c r="L17" s="518">
        <v>582931</v>
      </c>
      <c r="M17" s="518">
        <v>584261</v>
      </c>
      <c r="N17" s="503"/>
      <c r="O17" s="492"/>
    </row>
    <row r="18" spans="1:21" ht="9.75" customHeight="1">
      <c r="A18" s="492"/>
      <c r="B18" s="502"/>
      <c r="C18" s="1623" t="s">
        <v>628</v>
      </c>
      <c r="D18" s="1623"/>
      <c r="E18" s="1623"/>
      <c r="F18" s="1623"/>
      <c r="G18" s="1623"/>
      <c r="H18" s="1623"/>
      <c r="I18" s="1623"/>
      <c r="J18" s="1623"/>
      <c r="K18" s="1623"/>
      <c r="L18" s="1623"/>
      <c r="M18" s="1623"/>
      <c r="N18" s="503"/>
      <c r="O18" s="118"/>
    </row>
    <row r="19" spans="1:21" ht="9" customHeight="1" thickBot="1">
      <c r="A19" s="492"/>
      <c r="B19" s="502"/>
      <c r="C19" s="843"/>
      <c r="D19" s="843"/>
      <c r="E19" s="843"/>
      <c r="F19" s="843"/>
      <c r="G19" s="843"/>
      <c r="H19" s="843"/>
      <c r="I19" s="843"/>
      <c r="J19" s="843"/>
      <c r="K19" s="843"/>
      <c r="L19" s="843"/>
      <c r="M19" s="843"/>
      <c r="N19" s="503"/>
      <c r="O19" s="118"/>
    </row>
    <row r="20" spans="1:21" ht="15" customHeight="1" thickBot="1">
      <c r="A20" s="492"/>
      <c r="B20" s="502"/>
      <c r="C20" s="1610" t="s">
        <v>360</v>
      </c>
      <c r="D20" s="1611"/>
      <c r="E20" s="1611"/>
      <c r="F20" s="1611"/>
      <c r="G20" s="1611"/>
      <c r="H20" s="1611"/>
      <c r="I20" s="1611"/>
      <c r="J20" s="1611"/>
      <c r="K20" s="1611"/>
      <c r="L20" s="1611"/>
      <c r="M20" s="1612"/>
      <c r="N20" s="503"/>
      <c r="O20" s="492"/>
    </row>
    <row r="21" spans="1:21" ht="9.75" customHeight="1">
      <c r="A21" s="492"/>
      <c r="B21" s="502"/>
      <c r="C21" s="119" t="s">
        <v>78</v>
      </c>
      <c r="D21" s="500"/>
      <c r="E21" s="519"/>
      <c r="F21" s="519"/>
      <c r="G21" s="519"/>
      <c r="H21" s="519"/>
      <c r="I21" s="519"/>
      <c r="J21" s="519"/>
      <c r="K21" s="519"/>
      <c r="L21" s="519"/>
      <c r="M21" s="519"/>
      <c r="N21" s="503"/>
      <c r="O21" s="492"/>
    </row>
    <row r="22" spans="1:21" ht="13.5" customHeight="1">
      <c r="A22" s="492"/>
      <c r="B22" s="502"/>
      <c r="C22" s="1622" t="s">
        <v>150</v>
      </c>
      <c r="D22" s="1622"/>
      <c r="E22" s="497"/>
      <c r="F22" s="514"/>
      <c r="G22" s="514"/>
      <c r="H22" s="514"/>
      <c r="I22" s="514"/>
      <c r="J22" s="514"/>
      <c r="K22" s="514"/>
      <c r="L22" s="514"/>
      <c r="M22" s="514"/>
      <c r="N22" s="503"/>
      <c r="O22" s="492"/>
    </row>
    <row r="23" spans="1:21" s="506" customFormat="1" ht="11.25" customHeight="1">
      <c r="A23" s="504"/>
      <c r="B23" s="505"/>
      <c r="C23" s="120" t="s">
        <v>151</v>
      </c>
      <c r="D23" s="685"/>
      <c r="E23" s="116">
        <v>1220366</v>
      </c>
      <c r="F23" s="116">
        <v>1216930</v>
      </c>
      <c r="G23" s="116">
        <v>1175828</v>
      </c>
      <c r="H23" s="116">
        <v>1180974</v>
      </c>
      <c r="I23" s="116">
        <v>1182758</v>
      </c>
      <c r="J23" s="116">
        <v>1152095</v>
      </c>
      <c r="K23" s="116">
        <v>1156300</v>
      </c>
      <c r="L23" s="116">
        <v>1157825</v>
      </c>
      <c r="M23" s="116">
        <v>1158022</v>
      </c>
      <c r="N23" s="503"/>
      <c r="O23" s="504"/>
    </row>
    <row r="24" spans="1:21" ht="11.25" customHeight="1">
      <c r="A24" s="492"/>
      <c r="B24" s="502"/>
      <c r="C24" s="1626" t="s">
        <v>411</v>
      </c>
      <c r="D24" s="1626"/>
      <c r="E24" s="116">
        <v>77201</v>
      </c>
      <c r="F24" s="116">
        <v>77343</v>
      </c>
      <c r="G24" s="116">
        <v>77844</v>
      </c>
      <c r="H24" s="116">
        <v>78586</v>
      </c>
      <c r="I24" s="116">
        <v>78824</v>
      </c>
      <c r="J24" s="116">
        <v>73397</v>
      </c>
      <c r="K24" s="116">
        <v>73639</v>
      </c>
      <c r="L24" s="116">
        <v>73761</v>
      </c>
      <c r="M24" s="116">
        <v>73754</v>
      </c>
      <c r="N24" s="520"/>
      <c r="O24" s="492"/>
    </row>
    <row r="25" spans="1:21" ht="11.25" customHeight="1">
      <c r="A25" s="492"/>
      <c r="B25" s="502"/>
      <c r="C25" s="1629" t="s">
        <v>152</v>
      </c>
      <c r="D25" s="1629"/>
      <c r="E25" s="116">
        <v>3641</v>
      </c>
      <c r="F25" s="116">
        <v>3168</v>
      </c>
      <c r="G25" s="116">
        <v>1505</v>
      </c>
      <c r="H25" s="116">
        <v>1505</v>
      </c>
      <c r="I25" s="116">
        <v>2875</v>
      </c>
      <c r="J25" s="116">
        <v>2770</v>
      </c>
      <c r="K25" s="116">
        <v>3926</v>
      </c>
      <c r="L25" s="116">
        <v>3761</v>
      </c>
      <c r="M25" s="116">
        <v>4624</v>
      </c>
      <c r="N25" s="503"/>
      <c r="O25" s="522"/>
    </row>
    <row r="26" spans="1:21" ht="11.25" customHeight="1">
      <c r="A26" s="492"/>
      <c r="B26" s="502"/>
      <c r="C26" s="1626" t="s">
        <v>153</v>
      </c>
      <c r="D26" s="1626"/>
      <c r="E26" s="121">
        <v>13089</v>
      </c>
      <c r="F26" s="121">
        <v>13109</v>
      </c>
      <c r="G26" s="121">
        <v>13109</v>
      </c>
      <c r="H26" s="121">
        <v>13116</v>
      </c>
      <c r="I26" s="121">
        <v>13114</v>
      </c>
      <c r="J26" s="121">
        <v>13097</v>
      </c>
      <c r="K26" s="121">
        <v>13097</v>
      </c>
      <c r="L26" s="121">
        <v>13085</v>
      </c>
      <c r="M26" s="121">
        <v>13064</v>
      </c>
      <c r="N26" s="503"/>
      <c r="O26" s="492"/>
    </row>
    <row r="27" spans="1:21" ht="11.25" customHeight="1">
      <c r="A27" s="492"/>
      <c r="B27" s="502"/>
      <c r="C27" s="1626" t="s">
        <v>412</v>
      </c>
      <c r="D27" s="1626"/>
      <c r="E27" s="116">
        <v>12530</v>
      </c>
      <c r="F27" s="116">
        <v>12511</v>
      </c>
      <c r="G27" s="116">
        <v>12487</v>
      </c>
      <c r="H27" s="116">
        <v>12493</v>
      </c>
      <c r="I27" s="116">
        <v>12465</v>
      </c>
      <c r="J27" s="116">
        <v>12307</v>
      </c>
      <c r="K27" s="116">
        <v>12280</v>
      </c>
      <c r="L27" s="116">
        <v>12217</v>
      </c>
      <c r="M27" s="116">
        <v>12135</v>
      </c>
      <c r="N27" s="503"/>
      <c r="O27" s="492"/>
    </row>
    <row r="28" spans="1:21" s="527" customFormat="1" ht="9.75" customHeight="1">
      <c r="A28" s="523"/>
      <c r="B28" s="524"/>
      <c r="C28" s="1623" t="s">
        <v>629</v>
      </c>
      <c r="D28" s="1623"/>
      <c r="E28" s="1623"/>
      <c r="F28" s="1623"/>
      <c r="G28" s="1623"/>
      <c r="H28" s="1623"/>
      <c r="I28" s="1623"/>
      <c r="J28" s="1623"/>
      <c r="K28" s="1623"/>
      <c r="L28" s="1623"/>
      <c r="M28" s="1623"/>
      <c r="N28" s="525"/>
      <c r="O28" s="526"/>
    </row>
    <row r="29" spans="1:21" ht="9" customHeight="1" thickBot="1">
      <c r="A29" s="492"/>
      <c r="B29" s="502"/>
      <c r="C29" s="502"/>
      <c r="D29" s="502"/>
      <c r="E29" s="499"/>
      <c r="F29" s="499"/>
      <c r="G29" s="499"/>
      <c r="H29" s="499"/>
      <c r="I29" s="499"/>
      <c r="J29" s="499"/>
      <c r="K29" s="500"/>
      <c r="L29" s="499"/>
      <c r="M29" s="500"/>
      <c r="N29" s="503"/>
      <c r="O29" s="528"/>
    </row>
    <row r="30" spans="1:21" ht="13.5" customHeight="1" thickBot="1">
      <c r="A30" s="492"/>
      <c r="B30" s="502"/>
      <c r="C30" s="1610" t="s">
        <v>1</v>
      </c>
      <c r="D30" s="1611"/>
      <c r="E30" s="1611"/>
      <c r="F30" s="1611"/>
      <c r="G30" s="1611"/>
      <c r="H30" s="1611"/>
      <c r="I30" s="1611"/>
      <c r="J30" s="1611"/>
      <c r="K30" s="1611"/>
      <c r="L30" s="1611"/>
      <c r="M30" s="1612"/>
      <c r="N30" s="503"/>
      <c r="O30" s="492"/>
    </row>
    <row r="31" spans="1:21" ht="9.75" customHeight="1">
      <c r="A31" s="492"/>
      <c r="B31" s="502"/>
      <c r="C31" s="119" t="s">
        <v>78</v>
      </c>
      <c r="D31" s="500"/>
      <c r="E31" s="529"/>
      <c r="F31" s="529"/>
      <c r="G31" s="529"/>
      <c r="H31" s="529"/>
      <c r="I31" s="529"/>
      <c r="J31" s="529"/>
      <c r="K31" s="529"/>
      <c r="L31" s="529"/>
      <c r="M31" s="529"/>
      <c r="N31" s="503"/>
      <c r="O31" s="492"/>
    </row>
    <row r="32" spans="1:21" s="534" customFormat="1" ht="13.5" customHeight="1">
      <c r="A32" s="530"/>
      <c r="B32" s="531"/>
      <c r="C32" s="1627" t="s">
        <v>385</v>
      </c>
      <c r="D32" s="1627"/>
      <c r="E32" s="532">
        <v>388885</v>
      </c>
      <c r="F32" s="532">
        <v>391858</v>
      </c>
      <c r="G32" s="532">
        <v>376024</v>
      </c>
      <c r="H32" s="532">
        <v>376891</v>
      </c>
      <c r="I32" s="532">
        <v>376922</v>
      </c>
      <c r="J32" s="532">
        <v>390481</v>
      </c>
      <c r="K32" s="532">
        <v>375718</v>
      </c>
      <c r="L32" s="532">
        <v>369033</v>
      </c>
      <c r="M32" s="532">
        <v>358748</v>
      </c>
      <c r="N32" s="533"/>
      <c r="O32" s="530"/>
      <c r="Q32" s="908"/>
      <c r="R32" s="908"/>
      <c r="S32" s="908"/>
      <c r="T32" s="908"/>
      <c r="U32" s="908"/>
    </row>
    <row r="33" spans="1:15" s="534" customFormat="1" ht="15" customHeight="1">
      <c r="A33" s="530"/>
      <c r="B33" s="531"/>
      <c r="C33" s="1398" t="s">
        <v>384</v>
      </c>
      <c r="D33" s="1398"/>
      <c r="E33" s="116"/>
      <c r="F33" s="116"/>
      <c r="G33" s="116"/>
      <c r="H33" s="116"/>
      <c r="I33" s="116"/>
      <c r="J33" s="116"/>
      <c r="K33" s="116"/>
      <c r="L33" s="116"/>
      <c r="M33" s="116"/>
      <c r="N33" s="533"/>
      <c r="O33" s="530"/>
    </row>
    <row r="34" spans="1:15" s="506" customFormat="1" ht="12.75" customHeight="1">
      <c r="A34" s="504"/>
      <c r="B34" s="505"/>
      <c r="C34" s="1628" t="s">
        <v>154</v>
      </c>
      <c r="D34" s="1628"/>
      <c r="E34" s="116">
        <v>322524</v>
      </c>
      <c r="F34" s="116">
        <v>327313</v>
      </c>
      <c r="G34" s="116">
        <v>312855</v>
      </c>
      <c r="H34" s="116">
        <v>310412</v>
      </c>
      <c r="I34" s="116">
        <v>309081</v>
      </c>
      <c r="J34" s="116">
        <v>319863</v>
      </c>
      <c r="K34" s="116">
        <v>305806</v>
      </c>
      <c r="L34" s="116">
        <v>299155</v>
      </c>
      <c r="M34" s="116">
        <v>289516</v>
      </c>
      <c r="N34" s="535"/>
      <c r="O34" s="504"/>
    </row>
    <row r="35" spans="1:15" s="506" customFormat="1" ht="23.25" customHeight="1">
      <c r="A35" s="504"/>
      <c r="B35" s="505"/>
      <c r="C35" s="1628" t="s">
        <v>155</v>
      </c>
      <c r="D35" s="1628"/>
      <c r="E35" s="116">
        <v>20522</v>
      </c>
      <c r="F35" s="116">
        <v>19606</v>
      </c>
      <c r="G35" s="116">
        <v>18079</v>
      </c>
      <c r="H35" s="116">
        <v>18789</v>
      </c>
      <c r="I35" s="116">
        <v>19529</v>
      </c>
      <c r="J35" s="116">
        <v>21032</v>
      </c>
      <c r="K35" s="116">
        <v>20287</v>
      </c>
      <c r="L35" s="116">
        <v>19908</v>
      </c>
      <c r="M35" s="116">
        <v>18252</v>
      </c>
      <c r="N35" s="535"/>
      <c r="O35" s="504"/>
    </row>
    <row r="36" spans="1:15" s="506" customFormat="1" ht="21.75" customHeight="1">
      <c r="A36" s="504"/>
      <c r="B36" s="505"/>
      <c r="C36" s="1628" t="s">
        <v>157</v>
      </c>
      <c r="D36" s="1628"/>
      <c r="E36" s="116">
        <v>45808</v>
      </c>
      <c r="F36" s="116">
        <v>44909</v>
      </c>
      <c r="G36" s="116">
        <v>45056</v>
      </c>
      <c r="H36" s="116">
        <v>47657</v>
      </c>
      <c r="I36" s="116">
        <v>48274</v>
      </c>
      <c r="J36" s="116">
        <v>49544</v>
      </c>
      <c r="K36" s="116">
        <v>49587</v>
      </c>
      <c r="L36" s="116">
        <v>49932</v>
      </c>
      <c r="M36" s="116">
        <v>50938</v>
      </c>
      <c r="N36" s="535"/>
      <c r="O36" s="504"/>
    </row>
    <row r="37" spans="1:15" s="506" customFormat="1" ht="20.25" customHeight="1">
      <c r="A37" s="504"/>
      <c r="B37" s="505"/>
      <c r="C37" s="1628" t="s">
        <v>158</v>
      </c>
      <c r="D37" s="1628"/>
      <c r="E37" s="116">
        <v>31</v>
      </c>
      <c r="F37" s="116">
        <v>30</v>
      </c>
      <c r="G37" s="116">
        <v>34</v>
      </c>
      <c r="H37" s="116">
        <v>33</v>
      </c>
      <c r="I37" s="116">
        <v>38</v>
      </c>
      <c r="J37" s="116">
        <v>42</v>
      </c>
      <c r="K37" s="116">
        <v>38</v>
      </c>
      <c r="L37" s="116">
        <v>38</v>
      </c>
      <c r="M37" s="116">
        <v>42</v>
      </c>
      <c r="N37" s="535"/>
      <c r="O37" s="504"/>
    </row>
    <row r="38" spans="1:15" ht="15" customHeight="1">
      <c r="A38" s="492"/>
      <c r="B38" s="502"/>
      <c r="C38" s="1627" t="s">
        <v>403</v>
      </c>
      <c r="D38" s="1627"/>
      <c r="E38" s="532"/>
      <c r="F38" s="532"/>
      <c r="G38" s="532"/>
      <c r="H38" s="532"/>
      <c r="I38" s="532"/>
      <c r="J38" s="532"/>
      <c r="K38" s="532"/>
      <c r="L38" s="532"/>
      <c r="M38" s="532"/>
      <c r="N38" s="503"/>
      <c r="O38" s="492"/>
    </row>
    <row r="39" spans="1:15" ht="10.5" customHeight="1">
      <c r="A39" s="492"/>
      <c r="B39" s="502"/>
      <c r="C39" s="128" t="s">
        <v>62</v>
      </c>
      <c r="D39" s="175"/>
      <c r="E39" s="536">
        <v>23757</v>
      </c>
      <c r="F39" s="536">
        <v>24012</v>
      </c>
      <c r="G39" s="536">
        <v>22936</v>
      </c>
      <c r="H39" s="536">
        <v>22932</v>
      </c>
      <c r="I39" s="536">
        <v>22915</v>
      </c>
      <c r="J39" s="536">
        <v>23688</v>
      </c>
      <c r="K39" s="536">
        <v>22700</v>
      </c>
      <c r="L39" s="536">
        <v>22022</v>
      </c>
      <c r="M39" s="536">
        <v>21490</v>
      </c>
      <c r="N39" s="503"/>
      <c r="O39" s="492">
        <v>24716</v>
      </c>
    </row>
    <row r="40" spans="1:15" ht="10.5" customHeight="1">
      <c r="A40" s="492"/>
      <c r="B40" s="502"/>
      <c r="C40" s="128" t="s">
        <v>55</v>
      </c>
      <c r="D40" s="175"/>
      <c r="E40" s="536">
        <v>4792</v>
      </c>
      <c r="F40" s="536">
        <v>4710</v>
      </c>
      <c r="G40" s="536">
        <v>4630</v>
      </c>
      <c r="H40" s="536">
        <v>4796</v>
      </c>
      <c r="I40" s="536">
        <v>4716</v>
      </c>
      <c r="J40" s="536">
        <v>4930</v>
      </c>
      <c r="K40" s="536">
        <v>4902</v>
      </c>
      <c r="L40" s="536">
        <v>4913</v>
      </c>
      <c r="M40" s="536">
        <v>4694</v>
      </c>
      <c r="N40" s="503"/>
      <c r="O40" s="492">
        <v>5505</v>
      </c>
    </row>
    <row r="41" spans="1:15" ht="10.5" customHeight="1">
      <c r="A41" s="492"/>
      <c r="B41" s="502"/>
      <c r="C41" s="128" t="s">
        <v>64</v>
      </c>
      <c r="D41" s="175"/>
      <c r="E41" s="536">
        <v>33474</v>
      </c>
      <c r="F41" s="536">
        <v>35047</v>
      </c>
      <c r="G41" s="536">
        <v>32326</v>
      </c>
      <c r="H41" s="536">
        <v>31772</v>
      </c>
      <c r="I41" s="536">
        <v>31190</v>
      </c>
      <c r="J41" s="536">
        <v>32293</v>
      </c>
      <c r="K41" s="536">
        <v>30776</v>
      </c>
      <c r="L41" s="536">
        <v>30260</v>
      </c>
      <c r="M41" s="536">
        <v>29564</v>
      </c>
      <c r="N41" s="503"/>
      <c r="O41" s="492">
        <v>35834</v>
      </c>
    </row>
    <row r="42" spans="1:15" ht="10.5" customHeight="1">
      <c r="A42" s="492"/>
      <c r="B42" s="502"/>
      <c r="C42" s="128" t="s">
        <v>66</v>
      </c>
      <c r="D42" s="175"/>
      <c r="E42" s="536">
        <v>3242</v>
      </c>
      <c r="F42" s="536">
        <v>3255</v>
      </c>
      <c r="G42" s="536">
        <v>3136</v>
      </c>
      <c r="H42" s="536">
        <v>3098</v>
      </c>
      <c r="I42" s="536">
        <v>3077</v>
      </c>
      <c r="J42" s="536">
        <v>3196</v>
      </c>
      <c r="K42" s="536">
        <v>3157</v>
      </c>
      <c r="L42" s="536">
        <v>3110</v>
      </c>
      <c r="M42" s="536">
        <v>3057</v>
      </c>
      <c r="N42" s="503"/>
      <c r="O42" s="492">
        <v>3304</v>
      </c>
    </row>
    <row r="43" spans="1:15" ht="10.5" customHeight="1">
      <c r="A43" s="492"/>
      <c r="B43" s="502"/>
      <c r="C43" s="128" t="s">
        <v>75</v>
      </c>
      <c r="D43" s="175"/>
      <c r="E43" s="536">
        <v>6322</v>
      </c>
      <c r="F43" s="536">
        <v>6305</v>
      </c>
      <c r="G43" s="536">
        <v>6083</v>
      </c>
      <c r="H43" s="536">
        <v>5944</v>
      </c>
      <c r="I43" s="536">
        <v>5914</v>
      </c>
      <c r="J43" s="536">
        <v>6062</v>
      </c>
      <c r="K43" s="536">
        <v>5874</v>
      </c>
      <c r="L43" s="536">
        <v>5799</v>
      </c>
      <c r="M43" s="536">
        <v>5632</v>
      </c>
      <c r="N43" s="503"/>
      <c r="O43" s="492">
        <v>6334</v>
      </c>
    </row>
    <row r="44" spans="1:15" ht="10.5" customHeight="1">
      <c r="A44" s="492"/>
      <c r="B44" s="502"/>
      <c r="C44" s="128" t="s">
        <v>61</v>
      </c>
      <c r="D44" s="175"/>
      <c r="E44" s="536">
        <v>13045</v>
      </c>
      <c r="F44" s="536">
        <v>12867</v>
      </c>
      <c r="G44" s="536">
        <v>12451</v>
      </c>
      <c r="H44" s="536">
        <v>12293</v>
      </c>
      <c r="I44" s="536">
        <v>12187</v>
      </c>
      <c r="J44" s="536">
        <v>12594</v>
      </c>
      <c r="K44" s="536">
        <v>12233</v>
      </c>
      <c r="L44" s="536">
        <v>12203</v>
      </c>
      <c r="M44" s="536">
        <v>12012</v>
      </c>
      <c r="N44" s="503"/>
      <c r="O44" s="492">
        <v>14052</v>
      </c>
    </row>
    <row r="45" spans="1:15" ht="10.5" customHeight="1">
      <c r="A45" s="492"/>
      <c r="B45" s="502"/>
      <c r="C45" s="128" t="s">
        <v>56</v>
      </c>
      <c r="D45" s="175"/>
      <c r="E45" s="536">
        <v>5786</v>
      </c>
      <c r="F45" s="536">
        <v>5842</v>
      </c>
      <c r="G45" s="536">
        <v>5382</v>
      </c>
      <c r="H45" s="536">
        <v>5603</v>
      </c>
      <c r="I45" s="536">
        <v>5364</v>
      </c>
      <c r="J45" s="536">
        <v>5416</v>
      </c>
      <c r="K45" s="536">
        <v>5219</v>
      </c>
      <c r="L45" s="536">
        <v>5189</v>
      </c>
      <c r="M45" s="536">
        <v>5169</v>
      </c>
      <c r="N45" s="503"/>
      <c r="O45" s="492">
        <v>5973</v>
      </c>
    </row>
    <row r="46" spans="1:15" ht="10.5" customHeight="1">
      <c r="A46" s="492"/>
      <c r="B46" s="502"/>
      <c r="C46" s="128" t="s">
        <v>74</v>
      </c>
      <c r="D46" s="175"/>
      <c r="E46" s="536">
        <v>16819</v>
      </c>
      <c r="F46" s="536">
        <v>16893</v>
      </c>
      <c r="G46" s="536">
        <v>17195</v>
      </c>
      <c r="H46" s="536">
        <v>19608</v>
      </c>
      <c r="I46" s="536">
        <v>22680</v>
      </c>
      <c r="J46" s="536">
        <v>24576</v>
      </c>
      <c r="K46" s="536">
        <v>24007</v>
      </c>
      <c r="L46" s="536">
        <v>22833</v>
      </c>
      <c r="M46" s="536">
        <v>20079</v>
      </c>
      <c r="N46" s="503"/>
      <c r="O46" s="492">
        <v>26102</v>
      </c>
    </row>
    <row r="47" spans="1:15" ht="10.5" customHeight="1">
      <c r="A47" s="492"/>
      <c r="B47" s="502"/>
      <c r="C47" s="128" t="s">
        <v>76</v>
      </c>
      <c r="D47" s="175"/>
      <c r="E47" s="536">
        <v>3995</v>
      </c>
      <c r="F47" s="536">
        <v>4094</v>
      </c>
      <c r="G47" s="536">
        <v>3984</v>
      </c>
      <c r="H47" s="536">
        <v>3983</v>
      </c>
      <c r="I47" s="536">
        <v>3992</v>
      </c>
      <c r="J47" s="536">
        <v>4144</v>
      </c>
      <c r="K47" s="536">
        <v>4023</v>
      </c>
      <c r="L47" s="536">
        <v>3921</v>
      </c>
      <c r="M47" s="536">
        <v>3762</v>
      </c>
      <c r="N47" s="503"/>
      <c r="O47" s="492">
        <v>4393</v>
      </c>
    </row>
    <row r="48" spans="1:15" ht="10.5" customHeight="1">
      <c r="A48" s="492"/>
      <c r="B48" s="502"/>
      <c r="C48" s="128" t="s">
        <v>60</v>
      </c>
      <c r="D48" s="175"/>
      <c r="E48" s="536">
        <v>15751</v>
      </c>
      <c r="F48" s="536">
        <v>15709</v>
      </c>
      <c r="G48" s="536">
        <v>14920</v>
      </c>
      <c r="H48" s="536">
        <v>14659</v>
      </c>
      <c r="I48" s="536">
        <v>14533</v>
      </c>
      <c r="J48" s="536">
        <v>15365</v>
      </c>
      <c r="K48" s="536">
        <v>14394</v>
      </c>
      <c r="L48" s="536">
        <v>14076</v>
      </c>
      <c r="M48" s="536">
        <v>13559</v>
      </c>
      <c r="N48" s="503"/>
      <c r="O48" s="492">
        <v>16923</v>
      </c>
    </row>
    <row r="49" spans="1:15" ht="10.5" customHeight="1">
      <c r="A49" s="492"/>
      <c r="B49" s="502"/>
      <c r="C49" s="128" t="s">
        <v>59</v>
      </c>
      <c r="D49" s="175"/>
      <c r="E49" s="536">
        <v>78856</v>
      </c>
      <c r="F49" s="536">
        <v>78701</v>
      </c>
      <c r="G49" s="536">
        <v>76152</v>
      </c>
      <c r="H49" s="536">
        <v>75624</v>
      </c>
      <c r="I49" s="536">
        <v>74678</v>
      </c>
      <c r="J49" s="536">
        <v>76352</v>
      </c>
      <c r="K49" s="536">
        <v>73287</v>
      </c>
      <c r="L49" s="536">
        <v>72246</v>
      </c>
      <c r="M49" s="536">
        <v>71166</v>
      </c>
      <c r="N49" s="503"/>
      <c r="O49" s="492">
        <v>81201</v>
      </c>
    </row>
    <row r="50" spans="1:15" ht="10.5" customHeight="1">
      <c r="A50" s="492"/>
      <c r="B50" s="502"/>
      <c r="C50" s="128" t="s">
        <v>57</v>
      </c>
      <c r="D50" s="175"/>
      <c r="E50" s="536">
        <v>3954</v>
      </c>
      <c r="F50" s="536">
        <v>4024</v>
      </c>
      <c r="G50" s="536">
        <v>3763</v>
      </c>
      <c r="H50" s="536">
        <v>3795</v>
      </c>
      <c r="I50" s="536">
        <v>3562</v>
      </c>
      <c r="J50" s="536">
        <v>3816</v>
      </c>
      <c r="K50" s="536">
        <v>3673</v>
      </c>
      <c r="L50" s="536">
        <v>3635</v>
      </c>
      <c r="M50" s="536">
        <v>3562</v>
      </c>
      <c r="N50" s="503"/>
      <c r="O50" s="492">
        <v>4403</v>
      </c>
    </row>
    <row r="51" spans="1:15" ht="10.5" customHeight="1">
      <c r="A51" s="492"/>
      <c r="B51" s="502"/>
      <c r="C51" s="128" t="s">
        <v>63</v>
      </c>
      <c r="D51" s="175"/>
      <c r="E51" s="536">
        <v>85363</v>
      </c>
      <c r="F51" s="536">
        <v>86475</v>
      </c>
      <c r="G51" s="536">
        <v>82189</v>
      </c>
      <c r="H51" s="536">
        <v>80952</v>
      </c>
      <c r="I51" s="536">
        <v>80081</v>
      </c>
      <c r="J51" s="536">
        <v>82789</v>
      </c>
      <c r="K51" s="536">
        <v>79662</v>
      </c>
      <c r="L51" s="536">
        <v>78422</v>
      </c>
      <c r="M51" s="536">
        <v>76769</v>
      </c>
      <c r="N51" s="503"/>
      <c r="O51" s="492">
        <v>88638</v>
      </c>
    </row>
    <row r="52" spans="1:15" ht="10.5" customHeight="1">
      <c r="A52" s="492"/>
      <c r="B52" s="502"/>
      <c r="C52" s="128" t="s">
        <v>79</v>
      </c>
      <c r="D52" s="175"/>
      <c r="E52" s="536">
        <v>16735</v>
      </c>
      <c r="F52" s="536">
        <v>16777</v>
      </c>
      <c r="G52" s="536">
        <v>16256</v>
      </c>
      <c r="H52" s="536">
        <v>16239</v>
      </c>
      <c r="I52" s="536">
        <v>16366</v>
      </c>
      <c r="J52" s="536">
        <v>16998</v>
      </c>
      <c r="K52" s="536">
        <v>16096</v>
      </c>
      <c r="L52" s="536">
        <v>15719</v>
      </c>
      <c r="M52" s="536">
        <v>14971</v>
      </c>
      <c r="N52" s="503"/>
      <c r="O52" s="492">
        <v>18640</v>
      </c>
    </row>
    <row r="53" spans="1:15" ht="10.5" customHeight="1">
      <c r="A53" s="492"/>
      <c r="B53" s="502"/>
      <c r="C53" s="128" t="s">
        <v>58</v>
      </c>
      <c r="D53" s="175"/>
      <c r="E53" s="536">
        <v>33671</v>
      </c>
      <c r="F53" s="536">
        <v>33835</v>
      </c>
      <c r="G53" s="536">
        <v>32719</v>
      </c>
      <c r="H53" s="536">
        <v>32789</v>
      </c>
      <c r="I53" s="536">
        <v>32596</v>
      </c>
      <c r="J53" s="536">
        <v>33747</v>
      </c>
      <c r="K53" s="536">
        <v>32182</v>
      </c>
      <c r="L53" s="536">
        <v>31713</v>
      </c>
      <c r="M53" s="536">
        <v>30778</v>
      </c>
      <c r="N53" s="503"/>
      <c r="O53" s="492">
        <v>35533</v>
      </c>
    </row>
    <row r="54" spans="1:15" ht="10.5" customHeight="1">
      <c r="A54" s="492"/>
      <c r="B54" s="502"/>
      <c r="C54" s="128" t="s">
        <v>65</v>
      </c>
      <c r="D54" s="175"/>
      <c r="E54" s="536">
        <v>6347</v>
      </c>
      <c r="F54" s="536">
        <v>6329</v>
      </c>
      <c r="G54" s="536">
        <v>6037</v>
      </c>
      <c r="H54" s="536">
        <v>5984</v>
      </c>
      <c r="I54" s="536">
        <v>5917</v>
      </c>
      <c r="J54" s="536">
        <v>6033</v>
      </c>
      <c r="K54" s="536">
        <v>5893</v>
      </c>
      <c r="L54" s="536">
        <v>5861</v>
      </c>
      <c r="M54" s="536">
        <v>5966</v>
      </c>
      <c r="N54" s="503"/>
      <c r="O54" s="492">
        <v>6979</v>
      </c>
    </row>
    <row r="55" spans="1:15" ht="10.5" customHeight="1">
      <c r="A55" s="492"/>
      <c r="B55" s="502"/>
      <c r="C55" s="128" t="s">
        <v>67</v>
      </c>
      <c r="D55" s="175"/>
      <c r="E55" s="536">
        <v>5296</v>
      </c>
      <c r="F55" s="536">
        <v>5550</v>
      </c>
      <c r="G55" s="536">
        <v>5181</v>
      </c>
      <c r="H55" s="536">
        <v>5138</v>
      </c>
      <c r="I55" s="536">
        <v>5184</v>
      </c>
      <c r="J55" s="536">
        <v>5364</v>
      </c>
      <c r="K55" s="536">
        <v>5238</v>
      </c>
      <c r="L55" s="536">
        <v>5131</v>
      </c>
      <c r="M55" s="536">
        <v>4944</v>
      </c>
      <c r="N55" s="503"/>
      <c r="O55" s="492">
        <v>5622</v>
      </c>
    </row>
    <row r="56" spans="1:15" ht="10.5" customHeight="1">
      <c r="A56" s="492"/>
      <c r="B56" s="502"/>
      <c r="C56" s="128" t="s">
        <v>77</v>
      </c>
      <c r="D56" s="175"/>
      <c r="E56" s="536">
        <v>10976</v>
      </c>
      <c r="F56" s="536">
        <v>11432</v>
      </c>
      <c r="G56" s="536">
        <v>10704</v>
      </c>
      <c r="H56" s="536">
        <v>10752</v>
      </c>
      <c r="I56" s="536">
        <v>10996</v>
      </c>
      <c r="J56" s="536">
        <v>11787</v>
      </c>
      <c r="K56" s="536">
        <v>11336</v>
      </c>
      <c r="L56" s="536">
        <v>11042</v>
      </c>
      <c r="M56" s="536">
        <v>10519</v>
      </c>
      <c r="N56" s="503"/>
      <c r="O56" s="492">
        <v>12225</v>
      </c>
    </row>
    <row r="57" spans="1:15" ht="10.5" customHeight="1">
      <c r="A57" s="492"/>
      <c r="B57" s="502"/>
      <c r="C57" s="128" t="s">
        <v>141</v>
      </c>
      <c r="D57" s="175"/>
      <c r="E57" s="536">
        <v>8072</v>
      </c>
      <c r="F57" s="536">
        <v>7987</v>
      </c>
      <c r="G57" s="536">
        <v>7983</v>
      </c>
      <c r="H57" s="536">
        <v>8288</v>
      </c>
      <c r="I57" s="536">
        <v>8464</v>
      </c>
      <c r="J57" s="536">
        <v>8741</v>
      </c>
      <c r="K57" s="536">
        <v>8669</v>
      </c>
      <c r="L57" s="536">
        <v>8550</v>
      </c>
      <c r="M57" s="536">
        <v>8538</v>
      </c>
      <c r="N57" s="503"/>
      <c r="O57" s="492">
        <v>8291</v>
      </c>
    </row>
    <row r="58" spans="1:15" ht="10.5" customHeight="1">
      <c r="A58" s="492"/>
      <c r="B58" s="502"/>
      <c r="C58" s="128" t="s">
        <v>142</v>
      </c>
      <c r="D58" s="175"/>
      <c r="E58" s="536">
        <v>10873</v>
      </c>
      <c r="F58" s="536">
        <v>10633</v>
      </c>
      <c r="G58" s="536">
        <v>10408</v>
      </c>
      <c r="H58" s="536">
        <v>10622</v>
      </c>
      <c r="I58" s="536">
        <v>10686</v>
      </c>
      <c r="J58" s="536">
        <v>10570</v>
      </c>
      <c r="K58" s="536">
        <v>10445</v>
      </c>
      <c r="L58" s="536">
        <v>10367</v>
      </c>
      <c r="M58" s="536">
        <v>10259</v>
      </c>
      <c r="N58" s="503"/>
      <c r="O58" s="492">
        <v>12043</v>
      </c>
    </row>
    <row r="59" spans="1:15" s="534" customFormat="1" ht="15" customHeight="1">
      <c r="A59" s="530"/>
      <c r="B59" s="531"/>
      <c r="C59" s="1398" t="s">
        <v>159</v>
      </c>
      <c r="D59" s="1398"/>
      <c r="E59" s="532"/>
      <c r="F59" s="532"/>
      <c r="G59" s="532"/>
      <c r="H59" s="532"/>
      <c r="I59" s="532"/>
      <c r="J59" s="532"/>
      <c r="K59" s="532"/>
      <c r="L59" s="532"/>
      <c r="M59" s="532"/>
      <c r="N59" s="533"/>
      <c r="O59" s="530"/>
    </row>
    <row r="60" spans="1:15" s="506" customFormat="1" ht="13.5" customHeight="1">
      <c r="A60" s="504"/>
      <c r="B60" s="505"/>
      <c r="C60" s="1628" t="s">
        <v>160</v>
      </c>
      <c r="D60" s="1628"/>
      <c r="E60" s="537">
        <v>481.94</v>
      </c>
      <c r="F60" s="537">
        <v>485.33</v>
      </c>
      <c r="G60" s="537">
        <v>487.03</v>
      </c>
      <c r="H60" s="537">
        <v>480.57</v>
      </c>
      <c r="I60" s="537">
        <v>478.09</v>
      </c>
      <c r="J60" s="537">
        <v>470.19</v>
      </c>
      <c r="K60" s="537">
        <v>472.61</v>
      </c>
      <c r="L60" s="537">
        <v>468.93</v>
      </c>
      <c r="M60" s="537">
        <v>465.06</v>
      </c>
      <c r="N60" s="535"/>
      <c r="O60" s="504">
        <v>491.25</v>
      </c>
    </row>
    <row r="61" spans="1:15" ht="9.75" customHeight="1">
      <c r="A61" s="492"/>
      <c r="B61" s="502"/>
      <c r="C61" s="1623" t="s">
        <v>630</v>
      </c>
      <c r="D61" s="1623"/>
      <c r="E61" s="1623"/>
      <c r="F61" s="1623"/>
      <c r="G61" s="1623"/>
      <c r="H61" s="1623"/>
      <c r="I61" s="1623"/>
      <c r="J61" s="1623"/>
      <c r="K61" s="1623"/>
      <c r="L61" s="1623"/>
      <c r="M61" s="1623"/>
      <c r="N61" s="503"/>
      <c r="O61" s="492"/>
    </row>
    <row r="62" spans="1:15" ht="9" customHeight="1" thickBot="1">
      <c r="A62" s="492"/>
      <c r="B62" s="502"/>
      <c r="C62" s="442"/>
      <c r="D62" s="442"/>
      <c r="E62" s="442"/>
      <c r="F62" s="442"/>
      <c r="G62" s="442"/>
      <c r="H62" s="442"/>
      <c r="I62" s="442"/>
      <c r="J62" s="442"/>
      <c r="K62" s="442"/>
      <c r="L62" s="442"/>
      <c r="M62" s="442"/>
      <c r="N62" s="503"/>
      <c r="O62" s="492"/>
    </row>
    <row r="63" spans="1:15" ht="13.5" customHeight="1" thickBot="1">
      <c r="A63" s="492"/>
      <c r="B63" s="502"/>
      <c r="C63" s="1610" t="s">
        <v>22</v>
      </c>
      <c r="D63" s="1611"/>
      <c r="E63" s="1611"/>
      <c r="F63" s="1611"/>
      <c r="G63" s="1611"/>
      <c r="H63" s="1611"/>
      <c r="I63" s="1611"/>
      <c r="J63" s="1611"/>
      <c r="K63" s="1611"/>
      <c r="L63" s="1611"/>
      <c r="M63" s="1612"/>
      <c r="N63" s="503"/>
      <c r="O63" s="492"/>
    </row>
    <row r="64" spans="1:15" ht="9.75" customHeight="1">
      <c r="A64" s="492"/>
      <c r="B64" s="502"/>
      <c r="C64" s="122" t="s">
        <v>78</v>
      </c>
      <c r="D64" s="521"/>
      <c r="E64" s="539"/>
      <c r="F64" s="539"/>
      <c r="G64" s="539"/>
      <c r="H64" s="539"/>
      <c r="I64" s="539"/>
      <c r="J64" s="539"/>
      <c r="K64" s="539"/>
      <c r="L64" s="539"/>
      <c r="M64" s="539"/>
      <c r="N64" s="503"/>
      <c r="O64" s="492"/>
    </row>
    <row r="65" spans="1:15" ht="13.5" customHeight="1">
      <c r="A65" s="492"/>
      <c r="B65" s="502"/>
      <c r="C65" s="1622" t="s">
        <v>156</v>
      </c>
      <c r="D65" s="1622"/>
      <c r="E65" s="532">
        <f t="shared" ref="E65:M65" si="0">+E66+E67</f>
        <v>93570</v>
      </c>
      <c r="F65" s="532">
        <f t="shared" si="0"/>
        <v>78256</v>
      </c>
      <c r="G65" s="532">
        <f t="shared" si="0"/>
        <v>86467</v>
      </c>
      <c r="H65" s="532">
        <f t="shared" si="0"/>
        <v>105679</v>
      </c>
      <c r="I65" s="532">
        <f t="shared" si="0"/>
        <v>93715</v>
      </c>
      <c r="J65" s="532">
        <f t="shared" si="0"/>
        <v>104773</v>
      </c>
      <c r="K65" s="532">
        <f t="shared" si="0"/>
        <v>106062</v>
      </c>
      <c r="L65" s="532">
        <f t="shared" si="0"/>
        <v>99002</v>
      </c>
      <c r="M65" s="532">
        <f t="shared" si="0"/>
        <v>108380</v>
      </c>
      <c r="N65" s="503"/>
      <c r="O65" s="492"/>
    </row>
    <row r="66" spans="1:15" ht="11.25" customHeight="1">
      <c r="A66" s="492"/>
      <c r="B66" s="502"/>
      <c r="C66" s="128" t="s">
        <v>72</v>
      </c>
      <c r="D66" s="1397"/>
      <c r="E66" s="536">
        <v>37468</v>
      </c>
      <c r="F66" s="536">
        <v>31841</v>
      </c>
      <c r="G66" s="536">
        <v>34640</v>
      </c>
      <c r="H66" s="536">
        <v>41773</v>
      </c>
      <c r="I66" s="536">
        <v>37388</v>
      </c>
      <c r="J66" s="536">
        <v>41764</v>
      </c>
      <c r="K66" s="536">
        <v>41775</v>
      </c>
      <c r="L66" s="536">
        <v>39250</v>
      </c>
      <c r="M66" s="536">
        <v>42900</v>
      </c>
      <c r="N66" s="503"/>
      <c r="O66" s="492"/>
    </row>
    <row r="67" spans="1:15" ht="11.25" customHeight="1">
      <c r="A67" s="492"/>
      <c r="B67" s="502"/>
      <c r="C67" s="128" t="s">
        <v>71</v>
      </c>
      <c r="D67" s="1397"/>
      <c r="E67" s="536">
        <v>56102</v>
      </c>
      <c r="F67" s="536">
        <v>46415</v>
      </c>
      <c r="G67" s="536">
        <v>51827</v>
      </c>
      <c r="H67" s="536">
        <v>63906</v>
      </c>
      <c r="I67" s="536">
        <v>56327</v>
      </c>
      <c r="J67" s="536">
        <v>63009</v>
      </c>
      <c r="K67" s="536">
        <v>64287</v>
      </c>
      <c r="L67" s="536">
        <v>59752</v>
      </c>
      <c r="M67" s="536">
        <v>65480</v>
      </c>
      <c r="N67" s="503"/>
      <c r="O67" s="492">
        <v>58328</v>
      </c>
    </row>
    <row r="68" spans="1:15" s="534" customFormat="1" ht="12" customHeight="1">
      <c r="A68" s="530"/>
      <c r="B68" s="531"/>
      <c r="C68" s="1623" t="s">
        <v>626</v>
      </c>
      <c r="D68" s="1623"/>
      <c r="E68" s="1623"/>
      <c r="F68" s="1623"/>
      <c r="G68" s="1623"/>
      <c r="H68" s="1623"/>
      <c r="I68" s="1623" t="s">
        <v>627</v>
      </c>
      <c r="J68" s="1623"/>
      <c r="K68" s="1623"/>
      <c r="L68" s="1623"/>
      <c r="M68" s="1623"/>
      <c r="N68" s="503"/>
      <c r="O68" s="530"/>
    </row>
    <row r="69" spans="1:15" ht="13.5" customHeight="1">
      <c r="A69" s="492"/>
      <c r="B69" s="502"/>
      <c r="C69" s="540" t="s">
        <v>449</v>
      </c>
      <c r="D69" s="123"/>
      <c r="E69" s="123"/>
      <c r="F69" s="123"/>
      <c r="G69" s="965" t="s">
        <v>145</v>
      </c>
      <c r="H69" s="123"/>
      <c r="I69" s="123"/>
      <c r="J69" s="123"/>
      <c r="K69" s="123"/>
      <c r="L69" s="123"/>
      <c r="M69" s="123"/>
      <c r="N69" s="503"/>
      <c r="O69" s="492"/>
    </row>
    <row r="70" spans="1:15" ht="9" customHeight="1">
      <c r="A70" s="492"/>
      <c r="B70" s="502"/>
      <c r="C70" s="1624" t="s">
        <v>273</v>
      </c>
      <c r="D70" s="1624"/>
      <c r="E70" s="1624"/>
      <c r="F70" s="1624"/>
      <c r="G70" s="1624"/>
      <c r="H70" s="1624"/>
      <c r="I70" s="1624"/>
      <c r="J70" s="1624"/>
      <c r="K70" s="1624"/>
      <c r="L70" s="1624"/>
      <c r="M70" s="1624"/>
      <c r="N70" s="503"/>
      <c r="O70" s="492"/>
    </row>
    <row r="71" spans="1:15" ht="9" customHeight="1">
      <c r="A71" s="492"/>
      <c r="B71" s="502"/>
      <c r="C71" s="1058" t="s">
        <v>274</v>
      </c>
      <c r="D71" s="1058"/>
      <c r="E71" s="1058"/>
      <c r="F71" s="1058"/>
      <c r="G71" s="1058"/>
      <c r="H71" s="1058"/>
      <c r="I71" s="1058"/>
      <c r="K71" s="1624"/>
      <c r="L71" s="1624"/>
      <c r="M71" s="1624"/>
      <c r="N71" s="1625"/>
      <c r="O71" s="492"/>
    </row>
    <row r="72" spans="1:15" ht="13.5" customHeight="1">
      <c r="A72" s="492"/>
      <c r="B72" s="502"/>
      <c r="C72" s="492"/>
      <c r="D72" s="492"/>
      <c r="E72" s="499"/>
      <c r="F72" s="499"/>
      <c r="G72" s="499"/>
      <c r="H72" s="499"/>
      <c r="I72" s="499"/>
      <c r="J72" s="499"/>
      <c r="K72" s="1508">
        <v>41760</v>
      </c>
      <c r="L72" s="1508"/>
      <c r="M72" s="1508"/>
      <c r="N72" s="542">
        <v>19</v>
      </c>
      <c r="O72" s="499"/>
    </row>
    <row r="73" spans="1:15" ht="13.5" customHeight="1"/>
    <row r="76" spans="1:15" ht="4.5" customHeight="1"/>
    <row r="79" spans="1:15" ht="8.25" customHeight="1"/>
    <row r="81" spans="11:14" ht="9" customHeight="1">
      <c r="N81" s="508"/>
    </row>
    <row r="82" spans="11:14" ht="8.25" customHeight="1">
      <c r="K82" s="508"/>
      <c r="M82" s="1504"/>
      <c r="N82" s="1504"/>
    </row>
    <row r="83" spans="11:14" ht="9.75" customHeight="1"/>
  </sheetData>
  <mergeCells count="32">
    <mergeCell ref="C25:D25"/>
    <mergeCell ref="B1:D1"/>
    <mergeCell ref="B2:D2"/>
    <mergeCell ref="C4:M4"/>
    <mergeCell ref="C5:D6"/>
    <mergeCell ref="E6:I6"/>
    <mergeCell ref="J6:M6"/>
    <mergeCell ref="C8:D8"/>
    <mergeCell ref="C18:M18"/>
    <mergeCell ref="C20:M20"/>
    <mergeCell ref="C22:D22"/>
    <mergeCell ref="C24:D24"/>
    <mergeCell ref="C61:M61"/>
    <mergeCell ref="C26:D26"/>
    <mergeCell ref="C27:D27"/>
    <mergeCell ref="C28:M28"/>
    <mergeCell ref="C30:M30"/>
    <mergeCell ref="C32:D32"/>
    <mergeCell ref="C34:D34"/>
    <mergeCell ref="C35:D35"/>
    <mergeCell ref="C36:D36"/>
    <mergeCell ref="C37:D37"/>
    <mergeCell ref="C38:D38"/>
    <mergeCell ref="C60:D60"/>
    <mergeCell ref="K72:M72"/>
    <mergeCell ref="M82:N82"/>
    <mergeCell ref="C63:M63"/>
    <mergeCell ref="C65:D65"/>
    <mergeCell ref="C68:H68"/>
    <mergeCell ref="I68:M68"/>
    <mergeCell ref="C70:M70"/>
    <mergeCell ref="K71:N71"/>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8"/>
  <dimension ref="A1:AF336"/>
  <sheetViews>
    <sheetView zoomScaleNormal="100" workbookViewId="0"/>
  </sheetViews>
  <sheetFormatPr defaultRowHeight="12.75"/>
  <cols>
    <col min="1" max="1" width="0.85546875" style="497" customWidth="1"/>
    <col min="2" max="2" width="2.5703125" style="497" customWidth="1"/>
    <col min="3" max="3" width="0.7109375" style="497" customWidth="1"/>
    <col min="4" max="4" width="31.7109375" style="497" customWidth="1"/>
    <col min="5" max="7" width="4.7109375" style="810" customWidth="1"/>
    <col min="8" max="11" width="4.7109375" style="693" customWidth="1"/>
    <col min="12" max="13" width="4.7109375" style="810" customWidth="1"/>
    <col min="14" max="15" width="4.7109375" style="693" customWidth="1"/>
    <col min="16" max="17" width="4.7109375" style="810" customWidth="1"/>
    <col min="18" max="18" width="2.42578125" style="845" customWidth="1"/>
    <col min="19" max="19" width="0.85546875" style="497" customWidth="1"/>
    <col min="20" max="16384" width="9.140625" style="497"/>
  </cols>
  <sheetData>
    <row r="1" spans="1:32" ht="13.5" customHeight="1">
      <c r="A1" s="492"/>
      <c r="B1" s="840"/>
      <c r="C1" s="840"/>
      <c r="E1" s="1637" t="s">
        <v>377</v>
      </c>
      <c r="F1" s="1637"/>
      <c r="G1" s="1637"/>
      <c r="H1" s="1637"/>
      <c r="I1" s="1637"/>
      <c r="J1" s="1637"/>
      <c r="K1" s="1637"/>
      <c r="L1" s="1637"/>
      <c r="M1" s="1637"/>
      <c r="N1" s="1637"/>
      <c r="O1" s="1637"/>
      <c r="P1" s="1637"/>
      <c r="Q1" s="1637"/>
      <c r="R1" s="847"/>
      <c r="S1" s="492"/>
    </row>
    <row r="2" spans="1:32" ht="6" customHeight="1">
      <c r="A2" s="492"/>
      <c r="B2" s="841"/>
      <c r="C2" s="842"/>
      <c r="D2" s="962"/>
      <c r="E2" s="762"/>
      <c r="F2" s="762"/>
      <c r="G2" s="762"/>
      <c r="H2" s="763"/>
      <c r="I2" s="763"/>
      <c r="J2" s="763"/>
      <c r="K2" s="763"/>
      <c r="L2" s="762"/>
      <c r="M2" s="762"/>
      <c r="N2" s="763"/>
      <c r="O2" s="763"/>
      <c r="P2" s="762"/>
      <c r="Q2" s="762" t="s">
        <v>378</v>
      </c>
      <c r="R2" s="848"/>
      <c r="S2" s="502"/>
    </row>
    <row r="3" spans="1:32" ht="13.5" customHeight="1" thickBot="1">
      <c r="A3" s="492"/>
      <c r="B3" s="565"/>
      <c r="C3" s="502"/>
      <c r="D3" s="502"/>
      <c r="E3" s="764"/>
      <c r="F3" s="764"/>
      <c r="G3" s="764"/>
      <c r="H3" s="700"/>
      <c r="I3" s="700"/>
      <c r="J3" s="700"/>
      <c r="K3" s="700"/>
      <c r="L3" s="764"/>
      <c r="M3" s="764"/>
      <c r="N3" s="700"/>
      <c r="O3" s="700"/>
      <c r="P3" s="1638" t="s">
        <v>73</v>
      </c>
      <c r="Q3" s="1638"/>
      <c r="R3" s="849"/>
      <c r="S3" s="502"/>
    </row>
    <row r="4" spans="1:32" ht="13.5" customHeight="1" thickBot="1">
      <c r="A4" s="492"/>
      <c r="B4" s="565"/>
      <c r="C4" s="746" t="s">
        <v>465</v>
      </c>
      <c r="D4" s="765"/>
      <c r="E4" s="766"/>
      <c r="F4" s="766"/>
      <c r="G4" s="766"/>
      <c r="H4" s="766"/>
      <c r="I4" s="766"/>
      <c r="J4" s="766"/>
      <c r="K4" s="766"/>
      <c r="L4" s="766"/>
      <c r="M4" s="766"/>
      <c r="N4" s="766"/>
      <c r="O4" s="766"/>
      <c r="P4" s="766"/>
      <c r="Q4" s="767"/>
      <c r="R4" s="847"/>
      <c r="S4" s="117"/>
    </row>
    <row r="5" spans="1:32" s="522" customFormat="1" ht="4.5" customHeight="1">
      <c r="A5" s="492"/>
      <c r="B5" s="565"/>
      <c r="C5" s="768"/>
      <c r="D5" s="768"/>
      <c r="E5" s="769"/>
      <c r="F5" s="769"/>
      <c r="G5" s="769"/>
      <c r="H5" s="769"/>
      <c r="I5" s="769"/>
      <c r="J5" s="769"/>
      <c r="K5" s="769"/>
      <c r="L5" s="769"/>
      <c r="M5" s="769"/>
      <c r="N5" s="769"/>
      <c r="O5" s="769"/>
      <c r="P5" s="769"/>
      <c r="Q5" s="769"/>
      <c r="R5" s="847"/>
      <c r="S5" s="117"/>
      <c r="T5" s="497"/>
      <c r="U5" s="497"/>
      <c r="V5" s="497"/>
      <c r="W5" s="497"/>
      <c r="X5" s="497"/>
      <c r="Y5" s="497"/>
      <c r="Z5" s="497"/>
      <c r="AA5" s="497"/>
    </row>
    <row r="6" spans="1:32" s="522" customFormat="1" ht="13.5" customHeight="1">
      <c r="A6" s="492"/>
      <c r="B6" s="565"/>
      <c r="C6" s="768"/>
      <c r="D6" s="768"/>
      <c r="E6" s="1571">
        <v>2013</v>
      </c>
      <c r="F6" s="1571"/>
      <c r="G6" s="1571"/>
      <c r="H6" s="1571"/>
      <c r="I6" s="1571"/>
      <c r="J6" s="1571"/>
      <c r="K6" s="1571"/>
      <c r="L6" s="1571"/>
      <c r="M6" s="1571"/>
      <c r="N6" s="1571">
        <v>2014</v>
      </c>
      <c r="O6" s="1571"/>
      <c r="P6" s="1571"/>
      <c r="Q6" s="1571"/>
      <c r="R6" s="847"/>
      <c r="S6" s="117"/>
      <c r="T6" s="497"/>
      <c r="U6" s="497"/>
      <c r="V6" s="497"/>
      <c r="W6" s="497"/>
      <c r="X6" s="497"/>
      <c r="Y6" s="497"/>
      <c r="Z6" s="497"/>
      <c r="AA6" s="497"/>
    </row>
    <row r="7" spans="1:32" s="522" customFormat="1" ht="13.5" customHeight="1">
      <c r="A7" s="492"/>
      <c r="B7" s="565"/>
      <c r="C7" s="768"/>
      <c r="D7" s="768"/>
      <c r="E7" s="930" t="s">
        <v>102</v>
      </c>
      <c r="F7" s="930" t="s">
        <v>101</v>
      </c>
      <c r="G7" s="930" t="s">
        <v>100</v>
      </c>
      <c r="H7" s="930" t="s">
        <v>99</v>
      </c>
      <c r="I7" s="930" t="s">
        <v>98</v>
      </c>
      <c r="J7" s="930" t="s">
        <v>97</v>
      </c>
      <c r="K7" s="930" t="s">
        <v>96</v>
      </c>
      <c r="L7" s="930" t="s">
        <v>95</v>
      </c>
      <c r="M7" s="930" t="s">
        <v>94</v>
      </c>
      <c r="N7" s="930" t="s">
        <v>93</v>
      </c>
      <c r="O7" s="930" t="s">
        <v>104</v>
      </c>
      <c r="P7" s="930" t="s">
        <v>103</v>
      </c>
      <c r="Q7" s="930" t="s">
        <v>102</v>
      </c>
      <c r="R7" s="847"/>
      <c r="S7" s="510"/>
      <c r="T7" s="497"/>
      <c r="U7" s="497"/>
      <c r="V7" s="497"/>
      <c r="W7" s="497"/>
      <c r="X7" s="497"/>
      <c r="Y7" s="497"/>
      <c r="Z7" s="497"/>
      <c r="AA7" s="497"/>
    </row>
    <row r="8" spans="1:32" s="522" customFormat="1" ht="3.75" customHeight="1">
      <c r="A8" s="492"/>
      <c r="B8" s="565"/>
      <c r="C8" s="768"/>
      <c r="D8" s="768"/>
      <c r="E8" s="510"/>
      <c r="F8" s="510"/>
      <c r="G8" s="510"/>
      <c r="H8" s="510"/>
      <c r="I8" s="510"/>
      <c r="J8" s="510"/>
      <c r="K8" s="510"/>
      <c r="L8" s="510"/>
      <c r="M8" s="510"/>
      <c r="N8" s="510"/>
      <c r="O8" s="510"/>
      <c r="P8" s="510"/>
      <c r="Q8" s="510"/>
      <c r="R8" s="847"/>
      <c r="S8" s="510"/>
      <c r="T8" s="497"/>
      <c r="U8" s="497"/>
      <c r="V8" s="497"/>
      <c r="W8" s="497"/>
      <c r="X8" s="497"/>
      <c r="Y8" s="497"/>
      <c r="Z8" s="497"/>
      <c r="AA8" s="497"/>
    </row>
    <row r="9" spans="1:32" s="772" customFormat="1" ht="15" customHeight="1">
      <c r="A9" s="770"/>
      <c r="B9" s="596"/>
      <c r="C9" s="838" t="s">
        <v>358</v>
      </c>
      <c r="D9" s="838"/>
      <c r="E9" s="437">
        <v>-3.2818650029099694</v>
      </c>
      <c r="F9" s="437">
        <v>-2.9544640554556993</v>
      </c>
      <c r="G9" s="437">
        <v>-2.6901691216114978</v>
      </c>
      <c r="H9" s="437">
        <v>-2.391253959902008</v>
      </c>
      <c r="I9" s="437">
        <v>-1.946452667942361</v>
      </c>
      <c r="J9" s="437">
        <v>-1.6319450523239694</v>
      </c>
      <c r="K9" s="437">
        <v>-1.3754027957227468</v>
      </c>
      <c r="L9" s="437">
        <v>-1.2367438821734686</v>
      </c>
      <c r="M9" s="437">
        <v>-1.0719120894769745</v>
      </c>
      <c r="N9" s="437">
        <v>-0.80711808250025063</v>
      </c>
      <c r="O9" s="437">
        <v>-0.57464529335395553</v>
      </c>
      <c r="P9" s="437">
        <v>-0.32526669755260657</v>
      </c>
      <c r="Q9" s="437">
        <v>-0.17412352583220744</v>
      </c>
      <c r="R9" s="850"/>
      <c r="S9" s="479"/>
      <c r="T9" s="925"/>
      <c r="U9" s="925"/>
      <c r="V9" s="925"/>
      <c r="W9" s="925"/>
      <c r="X9" s="925"/>
      <c r="Y9" s="925"/>
      <c r="Z9" s="925"/>
      <c r="AA9" s="925"/>
      <c r="AB9" s="925"/>
      <c r="AC9" s="925"/>
      <c r="AD9" s="925"/>
      <c r="AE9" s="925"/>
      <c r="AF9" s="925"/>
    </row>
    <row r="10" spans="1:32" s="772" customFormat="1" ht="16.5" customHeight="1">
      <c r="A10" s="770"/>
      <c r="B10" s="596"/>
      <c r="C10" s="838" t="s">
        <v>359</v>
      </c>
      <c r="D10" s="281"/>
      <c r="E10" s="773"/>
      <c r="F10" s="773"/>
      <c r="G10" s="773"/>
      <c r="H10" s="773"/>
      <c r="I10" s="773"/>
      <c r="J10" s="773"/>
      <c r="K10" s="773"/>
      <c r="L10" s="773"/>
      <c r="M10" s="773"/>
      <c r="N10" s="773"/>
      <c r="O10" s="773"/>
      <c r="P10" s="773"/>
      <c r="Q10" s="773"/>
      <c r="R10" s="851"/>
      <c r="S10" s="479"/>
      <c r="T10" s="925"/>
      <c r="U10" s="925"/>
      <c r="V10" s="771"/>
      <c r="W10" s="771"/>
      <c r="X10" s="771"/>
      <c r="Y10" s="771"/>
      <c r="Z10" s="771"/>
      <c r="AA10" s="771"/>
    </row>
    <row r="11" spans="1:32" s="522" customFormat="1" ht="11.25" customHeight="1">
      <c r="A11" s="492"/>
      <c r="B11" s="565"/>
      <c r="C11" s="502"/>
      <c r="D11" s="128" t="s">
        <v>161</v>
      </c>
      <c r="E11" s="774">
        <v>-17.285650031543177</v>
      </c>
      <c r="F11" s="774">
        <v>-16.610770576830234</v>
      </c>
      <c r="G11" s="774">
        <v>-16.800172738583797</v>
      </c>
      <c r="H11" s="774">
        <v>-16.067052919429621</v>
      </c>
      <c r="I11" s="774">
        <v>-15.280555254505231</v>
      </c>
      <c r="J11" s="774">
        <v>-13.669437473139576</v>
      </c>
      <c r="K11" s="774">
        <v>-12.939139906817674</v>
      </c>
      <c r="L11" s="774">
        <v>-11.875322434660701</v>
      </c>
      <c r="M11" s="774">
        <v>-10.629082430303578</v>
      </c>
      <c r="N11" s="774">
        <v>-8.2048889179028048</v>
      </c>
      <c r="O11" s="774">
        <v>-7.5282876814682327</v>
      </c>
      <c r="P11" s="774">
        <v>-6.7701952942926873</v>
      </c>
      <c r="Q11" s="774">
        <v>-6.9706473927000481</v>
      </c>
      <c r="R11" s="689"/>
      <c r="S11" s="117"/>
      <c r="T11" s="925"/>
      <c r="U11" s="925"/>
      <c r="V11" s="771"/>
      <c r="W11" s="497"/>
      <c r="X11" s="497"/>
      <c r="Y11" s="497"/>
      <c r="Z11" s="497"/>
      <c r="AA11" s="497"/>
      <c r="AF11" s="925"/>
    </row>
    <row r="12" spans="1:32" s="522" customFormat="1" ht="12.75" customHeight="1">
      <c r="A12" s="492"/>
      <c r="B12" s="565"/>
      <c r="C12" s="502"/>
      <c r="D12" s="128" t="s">
        <v>162</v>
      </c>
      <c r="E12" s="774">
        <v>-64.250387256453976</v>
      </c>
      <c r="F12" s="774">
        <v>-63.820869279587185</v>
      </c>
      <c r="G12" s="774">
        <v>-62.44810996976711</v>
      </c>
      <c r="H12" s="774">
        <v>-62.052189138807613</v>
      </c>
      <c r="I12" s="774">
        <v>-58.629337272879233</v>
      </c>
      <c r="J12" s="774">
        <v>-55.623395306406685</v>
      </c>
      <c r="K12" s="774">
        <v>-51.742399929285988</v>
      </c>
      <c r="L12" s="774">
        <v>-50.044958886178044</v>
      </c>
      <c r="M12" s="774">
        <v>-49.722228447287058</v>
      </c>
      <c r="N12" s="774">
        <v>-48.452234083868909</v>
      </c>
      <c r="O12" s="774">
        <v>-47.664158518298017</v>
      </c>
      <c r="P12" s="774">
        <v>-47.055734342387659</v>
      </c>
      <c r="Q12" s="774">
        <v>-48.353451357238022</v>
      </c>
      <c r="R12" s="689"/>
      <c r="S12" s="117"/>
      <c r="T12" s="925"/>
      <c r="U12" s="925"/>
      <c r="V12" s="771"/>
      <c r="W12" s="497"/>
      <c r="X12" s="497"/>
      <c r="Y12" s="497"/>
      <c r="Z12" s="497"/>
      <c r="AA12" s="497"/>
    </row>
    <row r="13" spans="1:32" s="522" customFormat="1" ht="11.25" customHeight="1">
      <c r="A13" s="492"/>
      <c r="B13" s="565"/>
      <c r="C13" s="502"/>
      <c r="D13" s="128" t="s">
        <v>163</v>
      </c>
      <c r="E13" s="774">
        <v>-15.42023771747475</v>
      </c>
      <c r="F13" s="774">
        <v>-14.536196968876796</v>
      </c>
      <c r="G13" s="774">
        <v>-14.052573520163484</v>
      </c>
      <c r="H13" s="774">
        <v>-12.974001663815107</v>
      </c>
      <c r="I13" s="774">
        <v>-12.15706728239153</v>
      </c>
      <c r="J13" s="774">
        <v>-10.105745267960652</v>
      </c>
      <c r="K13" s="774">
        <v>-8.258902960764317</v>
      </c>
      <c r="L13" s="774">
        <v>-5.5551859328646946</v>
      </c>
      <c r="M13" s="774">
        <v>-3.4526535867420622</v>
      </c>
      <c r="N13" s="774">
        <v>-2.369764700392599</v>
      </c>
      <c r="O13" s="774">
        <v>-1.305386856170726</v>
      </c>
      <c r="P13" s="774">
        <v>-0.78647611117583116</v>
      </c>
      <c r="Q13" s="774">
        <v>-0.1952025171099093</v>
      </c>
      <c r="R13" s="689"/>
      <c r="S13" s="117"/>
      <c r="T13" s="925"/>
      <c r="U13" s="925"/>
      <c r="V13" s="771"/>
      <c r="W13" s="497"/>
      <c r="X13" s="497"/>
      <c r="Y13" s="497"/>
      <c r="Z13" s="497"/>
      <c r="AA13" s="497"/>
    </row>
    <row r="14" spans="1:32" s="522" customFormat="1" ht="12" customHeight="1">
      <c r="A14" s="492"/>
      <c r="B14" s="565"/>
      <c r="C14" s="502"/>
      <c r="D14" s="128" t="s">
        <v>164</v>
      </c>
      <c r="E14" s="774">
        <v>-29.392469170436268</v>
      </c>
      <c r="F14" s="774">
        <v>-28.440026641706439</v>
      </c>
      <c r="G14" s="774">
        <v>-27.133179033552452</v>
      </c>
      <c r="H14" s="774">
        <v>-25.056293732099657</v>
      </c>
      <c r="I14" s="774">
        <v>-22.12274374674827</v>
      </c>
      <c r="J14" s="774">
        <v>-20.277518749360187</v>
      </c>
      <c r="K14" s="774">
        <v>-17.159966983956867</v>
      </c>
      <c r="L14" s="774">
        <v>-15.021437048596539</v>
      </c>
      <c r="M14" s="774">
        <v>-11.382985530505181</v>
      </c>
      <c r="N14" s="774">
        <v>-8.9102750843673011</v>
      </c>
      <c r="O14" s="774">
        <v>-7.3445139151456091</v>
      </c>
      <c r="P14" s="774">
        <v>-5.7987045674587092</v>
      </c>
      <c r="Q14" s="774">
        <v>-5.78770952222487</v>
      </c>
      <c r="R14" s="689"/>
      <c r="S14" s="117"/>
      <c r="T14" s="925"/>
      <c r="U14" s="925"/>
      <c r="V14" s="771"/>
      <c r="W14" s="497"/>
      <c r="X14" s="497"/>
      <c r="Y14" s="497"/>
      <c r="Z14" s="497"/>
      <c r="AA14" s="497"/>
    </row>
    <row r="15" spans="1:32" s="522" customFormat="1" ht="10.5" customHeight="1">
      <c r="A15" s="492"/>
      <c r="B15" s="565"/>
      <c r="C15" s="502"/>
      <c r="D15" s="221"/>
      <c r="E15" s="775"/>
      <c r="F15" s="775"/>
      <c r="G15" s="775"/>
      <c r="H15" s="775"/>
      <c r="I15" s="775"/>
      <c r="J15" s="775"/>
      <c r="K15" s="775"/>
      <c r="L15" s="775"/>
      <c r="M15" s="775"/>
      <c r="N15" s="775"/>
      <c r="O15" s="775"/>
      <c r="P15" s="775"/>
      <c r="Q15" s="775"/>
      <c r="R15" s="689"/>
      <c r="S15" s="117"/>
      <c r="T15" s="925"/>
      <c r="U15" s="925"/>
      <c r="V15" s="771"/>
      <c r="W15" s="497"/>
      <c r="X15" s="497"/>
      <c r="Y15" s="497"/>
      <c r="Z15" s="497"/>
      <c r="AA15" s="497"/>
    </row>
    <row r="16" spans="1:32" s="522" customFormat="1" ht="10.5" customHeight="1">
      <c r="A16" s="492"/>
      <c r="B16" s="565"/>
      <c r="C16" s="502"/>
      <c r="D16" s="221"/>
      <c r="E16" s="775"/>
      <c r="F16" s="775"/>
      <c r="G16" s="775"/>
      <c r="H16" s="775"/>
      <c r="I16" s="775"/>
      <c r="J16" s="775"/>
      <c r="K16" s="775"/>
      <c r="L16" s="775"/>
      <c r="M16" s="775"/>
      <c r="N16" s="775"/>
      <c r="O16" s="775"/>
      <c r="P16" s="775"/>
      <c r="Q16" s="775"/>
      <c r="R16" s="689"/>
      <c r="S16" s="117"/>
      <c r="T16" s="497"/>
      <c r="U16" s="497"/>
      <c r="V16" s="559"/>
      <c r="W16" s="497"/>
      <c r="X16" s="497"/>
      <c r="Y16" s="497"/>
      <c r="Z16" s="497"/>
      <c r="AA16" s="497"/>
    </row>
    <row r="17" spans="1:27" s="522" customFormat="1" ht="10.5" customHeight="1">
      <c r="A17" s="492"/>
      <c r="B17" s="565"/>
      <c r="C17" s="502"/>
      <c r="D17" s="221"/>
      <c r="E17" s="775"/>
      <c r="F17" s="775"/>
      <c r="G17" s="775"/>
      <c r="H17" s="775"/>
      <c r="I17" s="775"/>
      <c r="J17" s="775"/>
      <c r="K17" s="775"/>
      <c r="L17" s="775"/>
      <c r="M17" s="775"/>
      <c r="N17" s="775"/>
      <c r="O17" s="775"/>
      <c r="P17" s="775"/>
      <c r="Q17" s="775"/>
      <c r="R17" s="689"/>
      <c r="S17" s="117"/>
      <c r="T17" s="497"/>
      <c r="U17" s="497"/>
      <c r="V17" s="559"/>
      <c r="W17" s="497"/>
      <c r="X17" s="497"/>
      <c r="Y17" s="497"/>
      <c r="Z17" s="497"/>
      <c r="AA17" s="497"/>
    </row>
    <row r="18" spans="1:27" s="522" customFormat="1" ht="10.5" customHeight="1">
      <c r="A18" s="492"/>
      <c r="B18" s="565"/>
      <c r="C18" s="502"/>
      <c r="D18" s="221"/>
      <c r="E18" s="775"/>
      <c r="F18" s="775"/>
      <c r="G18" s="775"/>
      <c r="H18" s="775"/>
      <c r="I18" s="775"/>
      <c r="J18" s="775"/>
      <c r="K18" s="775"/>
      <c r="L18" s="775"/>
      <c r="M18" s="775"/>
      <c r="N18" s="775"/>
      <c r="O18" s="775"/>
      <c r="P18" s="775"/>
      <c r="Q18" s="775"/>
      <c r="R18" s="689"/>
      <c r="S18" s="117"/>
      <c r="T18" s="497"/>
      <c r="U18" s="497"/>
      <c r="V18" s="559"/>
      <c r="W18" s="497"/>
      <c r="X18" s="497"/>
      <c r="Y18" s="497"/>
      <c r="Z18" s="497"/>
      <c r="AA18" s="497"/>
    </row>
    <row r="19" spans="1:27" s="522" customFormat="1" ht="10.5" customHeight="1">
      <c r="A19" s="492"/>
      <c r="B19" s="565"/>
      <c r="C19" s="502"/>
      <c r="D19" s="221"/>
      <c r="E19" s="775"/>
      <c r="F19" s="775"/>
      <c r="G19" s="775"/>
      <c r="H19" s="775"/>
      <c r="I19" s="775"/>
      <c r="J19" s="775"/>
      <c r="K19" s="775"/>
      <c r="L19" s="775"/>
      <c r="M19" s="775"/>
      <c r="N19" s="775"/>
      <c r="O19" s="775"/>
      <c r="P19" s="775"/>
      <c r="Q19" s="775"/>
      <c r="R19" s="689"/>
      <c r="S19" s="117"/>
      <c r="T19" s="497"/>
      <c r="U19" s="497"/>
      <c r="V19" s="559"/>
      <c r="W19" s="497"/>
      <c r="X19" s="497"/>
      <c r="Y19" s="497"/>
      <c r="Z19" s="497"/>
      <c r="AA19" s="497"/>
    </row>
    <row r="20" spans="1:27" s="522" customFormat="1" ht="10.5" customHeight="1">
      <c r="A20" s="492"/>
      <c r="B20" s="565"/>
      <c r="C20" s="502"/>
      <c r="D20" s="221"/>
      <c r="E20" s="775"/>
      <c r="F20" s="775"/>
      <c r="G20" s="775"/>
      <c r="H20" s="775"/>
      <c r="I20" s="775"/>
      <c r="J20" s="775"/>
      <c r="K20" s="775"/>
      <c r="L20" s="775"/>
      <c r="M20" s="775"/>
      <c r="N20" s="775"/>
      <c r="O20" s="775"/>
      <c r="P20" s="775"/>
      <c r="Q20" s="775"/>
      <c r="R20" s="689"/>
      <c r="S20" s="117"/>
      <c r="T20" s="497"/>
      <c r="U20" s="497"/>
      <c r="V20" s="559"/>
      <c r="W20" s="497"/>
      <c r="X20" s="497"/>
      <c r="Y20" s="497"/>
      <c r="Z20" s="497"/>
      <c r="AA20" s="497"/>
    </row>
    <row r="21" spans="1:27" s="522" customFormat="1" ht="10.5" customHeight="1">
      <c r="A21" s="492"/>
      <c r="B21" s="565"/>
      <c r="C21" s="502"/>
      <c r="D21" s="221"/>
      <c r="E21" s="775"/>
      <c r="F21" s="775"/>
      <c r="G21" s="775"/>
      <c r="H21" s="775"/>
      <c r="I21" s="775"/>
      <c r="J21" s="775"/>
      <c r="K21" s="775"/>
      <c r="L21" s="775"/>
      <c r="M21" s="775"/>
      <c r="N21" s="775"/>
      <c r="O21" s="775"/>
      <c r="P21" s="775"/>
      <c r="Q21" s="775"/>
      <c r="R21" s="689"/>
      <c r="S21" s="117"/>
      <c r="T21" s="497"/>
      <c r="U21" s="497"/>
      <c r="V21" s="559"/>
      <c r="W21" s="497"/>
      <c r="X21" s="497"/>
      <c r="Y21" s="497"/>
      <c r="Z21" s="497"/>
      <c r="AA21" s="497"/>
    </row>
    <row r="22" spans="1:27" s="522" customFormat="1" ht="10.5" customHeight="1">
      <c r="A22" s="492"/>
      <c r="B22" s="565"/>
      <c r="C22" s="502"/>
      <c r="D22" s="221"/>
      <c r="E22" s="775"/>
      <c r="F22" s="775"/>
      <c r="G22" s="775"/>
      <c r="H22" s="775"/>
      <c r="I22" s="775"/>
      <c r="J22" s="775"/>
      <c r="K22" s="775"/>
      <c r="L22" s="775"/>
      <c r="M22" s="775"/>
      <c r="N22" s="775"/>
      <c r="O22" s="775"/>
      <c r="P22" s="775"/>
      <c r="Q22" s="775"/>
      <c r="R22" s="689"/>
      <c r="S22" s="117"/>
      <c r="T22" s="497"/>
      <c r="U22" s="497"/>
      <c r="V22" s="559"/>
      <c r="W22" s="497"/>
      <c r="X22" s="497"/>
      <c r="Y22" s="497"/>
      <c r="Z22" s="497"/>
      <c r="AA22" s="497"/>
    </row>
    <row r="23" spans="1:27" s="522" customFormat="1" ht="10.5" customHeight="1">
      <c r="A23" s="492"/>
      <c r="B23" s="565"/>
      <c r="C23" s="502"/>
      <c r="D23" s="221"/>
      <c r="E23" s="775"/>
      <c r="F23" s="775"/>
      <c r="G23" s="775"/>
      <c r="H23" s="775"/>
      <c r="I23" s="775"/>
      <c r="J23" s="775"/>
      <c r="K23" s="775"/>
      <c r="L23" s="775"/>
      <c r="M23" s="775"/>
      <c r="N23" s="775"/>
      <c r="O23" s="775"/>
      <c r="P23" s="775"/>
      <c r="Q23" s="775"/>
      <c r="R23" s="689"/>
      <c r="S23" s="117"/>
      <c r="T23" s="497"/>
      <c r="U23" s="497"/>
      <c r="V23" s="559"/>
      <c r="W23" s="497"/>
      <c r="X23" s="497"/>
      <c r="Y23" s="497"/>
      <c r="Z23" s="497"/>
      <c r="AA23" s="497"/>
    </row>
    <row r="24" spans="1:27" s="522" customFormat="1" ht="10.5" customHeight="1">
      <c r="A24" s="492"/>
      <c r="B24" s="565"/>
      <c r="C24" s="502"/>
      <c r="D24" s="221"/>
      <c r="E24" s="775"/>
      <c r="F24" s="775"/>
      <c r="G24" s="775"/>
      <c r="H24" s="775"/>
      <c r="I24" s="775"/>
      <c r="J24" s="775"/>
      <c r="K24" s="775"/>
      <c r="L24" s="775"/>
      <c r="M24" s="775"/>
      <c r="N24" s="775"/>
      <c r="O24" s="775"/>
      <c r="P24" s="775"/>
      <c r="Q24" s="775"/>
      <c r="R24" s="689"/>
      <c r="S24" s="117"/>
      <c r="T24" s="497"/>
      <c r="U24" s="497"/>
      <c r="V24" s="559"/>
      <c r="W24" s="497"/>
      <c r="X24" s="497"/>
      <c r="Y24" s="497"/>
      <c r="Z24" s="497"/>
      <c r="AA24" s="497"/>
    </row>
    <row r="25" spans="1:27" s="522" customFormat="1" ht="10.5" customHeight="1">
      <c r="A25" s="492"/>
      <c r="B25" s="565"/>
      <c r="C25" s="502"/>
      <c r="D25" s="221"/>
      <c r="E25" s="775"/>
      <c r="F25" s="775"/>
      <c r="G25" s="775"/>
      <c r="H25" s="775"/>
      <c r="I25" s="775"/>
      <c r="J25" s="775"/>
      <c r="K25" s="775"/>
      <c r="L25" s="775"/>
      <c r="M25" s="775"/>
      <c r="N25" s="775"/>
      <c r="O25" s="775"/>
      <c r="P25" s="775"/>
      <c r="Q25" s="775"/>
      <c r="R25" s="689"/>
      <c r="S25" s="117"/>
      <c r="T25" s="497"/>
      <c r="U25" s="497"/>
      <c r="V25" s="559"/>
      <c r="W25" s="497"/>
      <c r="X25" s="497"/>
      <c r="Y25" s="497"/>
      <c r="Z25" s="497"/>
      <c r="AA25" s="497"/>
    </row>
    <row r="26" spans="1:27" s="522" customFormat="1" ht="10.5" customHeight="1">
      <c r="A26" s="492"/>
      <c r="B26" s="565"/>
      <c r="C26" s="502"/>
      <c r="D26" s="221"/>
      <c r="E26" s="775"/>
      <c r="F26" s="775"/>
      <c r="G26" s="775"/>
      <c r="H26" s="775"/>
      <c r="I26" s="775"/>
      <c r="J26" s="775"/>
      <c r="K26" s="775"/>
      <c r="L26" s="775"/>
      <c r="M26" s="775"/>
      <c r="N26" s="775"/>
      <c r="O26" s="775"/>
      <c r="P26" s="775"/>
      <c r="Q26" s="775"/>
      <c r="R26" s="689"/>
      <c r="S26" s="117"/>
      <c r="T26" s="497"/>
      <c r="U26" s="497"/>
      <c r="V26" s="559"/>
      <c r="W26" s="497"/>
      <c r="X26" s="497"/>
      <c r="Y26" s="497"/>
      <c r="Z26" s="497"/>
      <c r="AA26" s="497"/>
    </row>
    <row r="27" spans="1:27" s="522" customFormat="1" ht="10.5" customHeight="1">
      <c r="A27" s="492"/>
      <c r="B27" s="565"/>
      <c r="C27" s="502"/>
      <c r="D27" s="221"/>
      <c r="E27" s="775"/>
      <c r="F27" s="775"/>
      <c r="G27" s="775"/>
      <c r="H27" s="775"/>
      <c r="I27" s="775"/>
      <c r="J27" s="775"/>
      <c r="K27" s="775"/>
      <c r="L27" s="775"/>
      <c r="M27" s="775"/>
      <c r="N27" s="775"/>
      <c r="O27" s="775"/>
      <c r="P27" s="775"/>
      <c r="Q27" s="775"/>
      <c r="R27" s="689"/>
      <c r="S27" s="117"/>
      <c r="T27" s="497"/>
      <c r="U27" s="497"/>
      <c r="V27" s="559"/>
      <c r="W27" s="497"/>
      <c r="X27" s="497"/>
      <c r="Y27" s="497"/>
      <c r="Z27" s="497"/>
      <c r="AA27" s="497"/>
    </row>
    <row r="28" spans="1:27" s="522" customFormat="1" ht="6" customHeight="1">
      <c r="A28" s="492"/>
      <c r="B28" s="565"/>
      <c r="C28" s="502"/>
      <c r="D28" s="221"/>
      <c r="E28" s="775"/>
      <c r="F28" s="775"/>
      <c r="G28" s="775"/>
      <c r="H28" s="775"/>
      <c r="I28" s="775"/>
      <c r="J28" s="775"/>
      <c r="K28" s="775"/>
      <c r="L28" s="775"/>
      <c r="M28" s="775"/>
      <c r="N28" s="775"/>
      <c r="O28" s="775"/>
      <c r="P28" s="775"/>
      <c r="Q28" s="775"/>
      <c r="R28" s="689"/>
      <c r="S28" s="117"/>
      <c r="T28" s="497"/>
      <c r="U28" s="497"/>
      <c r="V28" s="497"/>
      <c r="W28" s="497"/>
      <c r="X28" s="497"/>
      <c r="Y28" s="497"/>
      <c r="Z28" s="497"/>
      <c r="AA28" s="497"/>
    </row>
    <row r="29" spans="1:27" s="772" customFormat="1" ht="15" customHeight="1">
      <c r="A29" s="770"/>
      <c r="B29" s="596"/>
      <c r="C29" s="838" t="s">
        <v>357</v>
      </c>
      <c r="D29" s="281"/>
      <c r="E29" s="776"/>
      <c r="F29" s="777"/>
      <c r="G29" s="777"/>
      <c r="H29" s="777"/>
      <c r="I29" s="777"/>
      <c r="J29" s="777"/>
      <c r="K29" s="777"/>
      <c r="L29" s="777"/>
      <c r="M29" s="777"/>
      <c r="N29" s="777"/>
      <c r="O29" s="777"/>
      <c r="P29" s="777"/>
      <c r="Q29" s="777"/>
      <c r="R29" s="852"/>
      <c r="S29" s="479"/>
      <c r="T29" s="771"/>
      <c r="U29" s="771"/>
      <c r="V29" s="771"/>
      <c r="W29" s="771"/>
      <c r="X29" s="771"/>
      <c r="Y29" s="771"/>
      <c r="Z29" s="771"/>
      <c r="AA29" s="771"/>
    </row>
    <row r="30" spans="1:27" s="522" customFormat="1" ht="11.25" customHeight="1">
      <c r="A30" s="492"/>
      <c r="B30" s="565"/>
      <c r="C30" s="840"/>
      <c r="D30" s="128" t="s">
        <v>165</v>
      </c>
      <c r="E30" s="774">
        <v>-11.733459325233333</v>
      </c>
      <c r="F30" s="774">
        <v>-11.179604994966667</v>
      </c>
      <c r="G30" s="774">
        <v>-10.0295557677</v>
      </c>
      <c r="H30" s="774">
        <v>-9.252299322299999</v>
      </c>
      <c r="I30" s="774">
        <v>-8.4027187184666658</v>
      </c>
      <c r="J30" s="774">
        <v>-8.3579106861333354</v>
      </c>
      <c r="K30" s="774">
        <v>-8.3693327617333342</v>
      </c>
      <c r="L30" s="774">
        <v>-7.7938516174666681</v>
      </c>
      <c r="M30" s="774">
        <v>-8.1068393294999996</v>
      </c>
      <c r="N30" s="774">
        <v>-5.6671867769333337</v>
      </c>
      <c r="O30" s="774">
        <v>-4.1809470567666667</v>
      </c>
      <c r="P30" s="774">
        <v>-1.5317881861</v>
      </c>
      <c r="Q30" s="774">
        <v>-1.6093574276333333</v>
      </c>
      <c r="R30" s="853"/>
      <c r="S30" s="117"/>
      <c r="T30" s="497"/>
      <c r="U30" s="497"/>
      <c r="V30" s="497"/>
      <c r="W30" s="497"/>
      <c r="X30" s="497"/>
      <c r="Y30" s="497"/>
      <c r="Z30" s="497"/>
      <c r="AA30" s="497"/>
    </row>
    <row r="31" spans="1:27" s="522" customFormat="1" ht="12.75" customHeight="1">
      <c r="A31" s="492"/>
      <c r="B31" s="565"/>
      <c r="C31" s="840"/>
      <c r="D31" s="128" t="s">
        <v>162</v>
      </c>
      <c r="E31" s="774">
        <v>-49.402256708241282</v>
      </c>
      <c r="F31" s="774">
        <v>-48.210160221074354</v>
      </c>
      <c r="G31" s="774">
        <v>-46.876261629867543</v>
      </c>
      <c r="H31" s="774">
        <v>-46.977024275215228</v>
      </c>
      <c r="I31" s="774">
        <v>-43.818725398791798</v>
      </c>
      <c r="J31" s="774">
        <v>-39.289903550746708</v>
      </c>
      <c r="K31" s="774">
        <v>-33.1480150433053</v>
      </c>
      <c r="L31" s="774">
        <v>-30.103643107856072</v>
      </c>
      <c r="M31" s="774">
        <v>-29.166763320807448</v>
      </c>
      <c r="N31" s="774">
        <v>-27.558031884404475</v>
      </c>
      <c r="O31" s="774">
        <v>-27.309360418029357</v>
      </c>
      <c r="P31" s="774">
        <v>-26.876558363708636</v>
      </c>
      <c r="Q31" s="774">
        <v>-29.461948417342711</v>
      </c>
      <c r="R31" s="853"/>
      <c r="S31" s="117"/>
      <c r="T31" s="497"/>
      <c r="U31" s="497"/>
      <c r="V31" s="497"/>
      <c r="W31" s="497"/>
      <c r="X31" s="497"/>
      <c r="Y31" s="497"/>
      <c r="Z31" s="497"/>
      <c r="AA31" s="497"/>
    </row>
    <row r="32" spans="1:27" s="522" customFormat="1" ht="11.25" customHeight="1">
      <c r="A32" s="492"/>
      <c r="B32" s="565"/>
      <c r="C32" s="840"/>
      <c r="D32" s="128" t="s">
        <v>163</v>
      </c>
      <c r="E32" s="774">
        <v>-24.017259037633334</v>
      </c>
      <c r="F32" s="774">
        <v>-22.059370256233333</v>
      </c>
      <c r="G32" s="774">
        <v>-21.040626606366665</v>
      </c>
      <c r="H32" s="774">
        <v>-19.0398234745</v>
      </c>
      <c r="I32" s="774">
        <v>-18.030899205000001</v>
      </c>
      <c r="J32" s="774">
        <v>-18.170657851766666</v>
      </c>
      <c r="K32" s="774">
        <v>-18.912068654133336</v>
      </c>
      <c r="L32" s="774">
        <v>-18.2340422917</v>
      </c>
      <c r="M32" s="774">
        <v>-16.430589126433336</v>
      </c>
      <c r="N32" s="774">
        <v>-13.653759084800001</v>
      </c>
      <c r="O32" s="774">
        <v>-12.240972744366667</v>
      </c>
      <c r="P32" s="774">
        <v>-10.372521409566668</v>
      </c>
      <c r="Q32" s="774">
        <v>-9.2773996867000008</v>
      </c>
      <c r="R32" s="853"/>
      <c r="S32" s="117"/>
      <c r="T32" s="497"/>
      <c r="U32" s="497"/>
      <c r="V32" s="497"/>
      <c r="W32" s="497"/>
      <c r="X32" s="497"/>
      <c r="Y32" s="497"/>
      <c r="Z32" s="497"/>
      <c r="AA32" s="497"/>
    </row>
    <row r="33" spans="1:27" s="522" customFormat="1" ht="12" customHeight="1">
      <c r="A33" s="492"/>
      <c r="B33" s="565"/>
      <c r="C33" s="840"/>
      <c r="D33" s="128" t="s">
        <v>166</v>
      </c>
      <c r="E33" s="774">
        <v>-17.447804352152506</v>
      </c>
      <c r="F33" s="774">
        <v>-17.958991939683841</v>
      </c>
      <c r="G33" s="774">
        <v>-17.257751775958916</v>
      </c>
      <c r="H33" s="774">
        <v>-16.129304896672558</v>
      </c>
      <c r="I33" s="774">
        <v>-13.403860675476006</v>
      </c>
      <c r="J33" s="774">
        <v>-12.139660598891057</v>
      </c>
      <c r="K33" s="774">
        <v>-10.957091554105221</v>
      </c>
      <c r="L33" s="774">
        <v>-10.569022984102119</v>
      </c>
      <c r="M33" s="774">
        <v>-9.4383193142575816</v>
      </c>
      <c r="N33" s="774">
        <v>-5.7523185105280419</v>
      </c>
      <c r="O33" s="774">
        <v>-3.7687229217770182</v>
      </c>
      <c r="P33" s="774">
        <v>-2.9836188178320584</v>
      </c>
      <c r="Q33" s="774">
        <v>-4.5628815560188949</v>
      </c>
      <c r="R33" s="853"/>
      <c r="S33" s="117"/>
      <c r="T33" s="497"/>
      <c r="U33" s="497"/>
      <c r="V33" s="497"/>
      <c r="W33" s="497"/>
      <c r="X33" s="497"/>
      <c r="Y33" s="497"/>
      <c r="Z33" s="497"/>
      <c r="AA33" s="497"/>
    </row>
    <row r="34" spans="1:27" s="772" customFormat="1" ht="21" customHeight="1">
      <c r="A34" s="770"/>
      <c r="B34" s="596"/>
      <c r="C34" s="1639" t="s">
        <v>356</v>
      </c>
      <c r="D34" s="1639"/>
      <c r="E34" s="778">
        <v>68.983333333333334</v>
      </c>
      <c r="F34" s="778">
        <v>68.550000000000011</v>
      </c>
      <c r="G34" s="778">
        <v>66.95</v>
      </c>
      <c r="H34" s="778">
        <v>63.983333333333341</v>
      </c>
      <c r="I34" s="778">
        <v>58.033333333333331</v>
      </c>
      <c r="J34" s="778">
        <v>50.883333333333333</v>
      </c>
      <c r="K34" s="778">
        <v>46.35</v>
      </c>
      <c r="L34" s="778">
        <v>43.116666666666674</v>
      </c>
      <c r="M34" s="778">
        <v>39.833333333333336</v>
      </c>
      <c r="N34" s="778">
        <v>32.65</v>
      </c>
      <c r="O34" s="778">
        <v>24.883333333333336</v>
      </c>
      <c r="P34" s="778">
        <v>22.150000000000002</v>
      </c>
      <c r="Q34" s="778">
        <v>22.25</v>
      </c>
      <c r="R34" s="852"/>
      <c r="S34" s="479"/>
    </row>
    <row r="35" spans="1:27" s="784" customFormat="1" ht="16.5" customHeight="1">
      <c r="A35" s="779"/>
      <c r="B35" s="780"/>
      <c r="C35" s="436" t="s">
        <v>395</v>
      </c>
      <c r="D35" s="781"/>
      <c r="E35" s="782">
        <v>-54.179166666666667</v>
      </c>
      <c r="F35" s="782">
        <v>-54.99583333333333</v>
      </c>
      <c r="G35" s="782">
        <v>-53.875</v>
      </c>
      <c r="H35" s="782">
        <v>-52.733333333333327</v>
      </c>
      <c r="I35" s="782">
        <v>-49.012499999999996</v>
      </c>
      <c r="J35" s="782">
        <v>-45.279166666666669</v>
      </c>
      <c r="K35" s="782">
        <v>-42.833333333333336</v>
      </c>
      <c r="L35" s="782">
        <v>-41.824999999999996</v>
      </c>
      <c r="M35" s="782">
        <v>-40.4375</v>
      </c>
      <c r="N35" s="782">
        <v>-36.6875</v>
      </c>
      <c r="O35" s="782">
        <v>-32.56666666666667</v>
      </c>
      <c r="P35" s="782">
        <v>-30.733333333333334</v>
      </c>
      <c r="Q35" s="782">
        <v>-30.258333333333336</v>
      </c>
      <c r="R35" s="854"/>
      <c r="S35" s="480"/>
      <c r="T35" s="783"/>
      <c r="U35" s="783"/>
      <c r="V35" s="783"/>
      <c r="W35" s="783"/>
      <c r="X35" s="783"/>
      <c r="Y35" s="783"/>
      <c r="Z35" s="783"/>
      <c r="AA35" s="783"/>
    </row>
    <row r="36" spans="1:27" s="522" customFormat="1" ht="10.5" customHeight="1">
      <c r="A36" s="492"/>
      <c r="B36" s="565"/>
      <c r="C36" s="785"/>
      <c r="D36" s="221"/>
      <c r="E36" s="786"/>
      <c r="F36" s="786"/>
      <c r="G36" s="786"/>
      <c r="H36" s="786"/>
      <c r="I36" s="786"/>
      <c r="J36" s="786"/>
      <c r="K36" s="786"/>
      <c r="L36" s="786"/>
      <c r="M36" s="786"/>
      <c r="N36" s="786"/>
      <c r="O36" s="786"/>
      <c r="P36" s="786"/>
      <c r="Q36" s="786"/>
      <c r="R36" s="853"/>
      <c r="S36" s="117"/>
    </row>
    <row r="37" spans="1:27" s="522" customFormat="1" ht="10.5" customHeight="1">
      <c r="A37" s="492"/>
      <c r="B37" s="565"/>
      <c r="C37" s="785"/>
      <c r="D37" s="221"/>
      <c r="E37" s="786"/>
      <c r="F37" s="786"/>
      <c r="G37" s="786"/>
      <c r="H37" s="786"/>
      <c r="I37" s="786"/>
      <c r="J37" s="786"/>
      <c r="K37" s="786"/>
      <c r="L37" s="786"/>
      <c r="M37" s="786"/>
      <c r="N37" s="786"/>
      <c r="O37" s="786"/>
      <c r="P37" s="786"/>
      <c r="Q37" s="786"/>
      <c r="R37" s="853"/>
      <c r="S37" s="117"/>
    </row>
    <row r="38" spans="1:27" s="522" customFormat="1" ht="10.5" customHeight="1">
      <c r="A38" s="492"/>
      <c r="B38" s="565"/>
      <c r="C38" s="785"/>
      <c r="D38" s="221"/>
      <c r="E38" s="786"/>
      <c r="F38" s="786"/>
      <c r="G38" s="786"/>
      <c r="H38" s="786"/>
      <c r="I38" s="786"/>
      <c r="J38" s="786"/>
      <c r="K38" s="786"/>
      <c r="L38" s="786"/>
      <c r="M38" s="786"/>
      <c r="N38" s="786"/>
      <c r="O38" s="786"/>
      <c r="P38" s="786"/>
      <c r="Q38" s="786"/>
      <c r="R38" s="853"/>
      <c r="S38" s="117"/>
    </row>
    <row r="39" spans="1:27" s="522" customFormat="1" ht="10.5" customHeight="1">
      <c r="A39" s="492"/>
      <c r="B39" s="565"/>
      <c r="C39" s="785"/>
      <c r="D39" s="221"/>
      <c r="E39" s="786"/>
      <c r="F39" s="786"/>
      <c r="G39" s="786"/>
      <c r="H39" s="786"/>
      <c r="I39" s="786"/>
      <c r="J39" s="786"/>
      <c r="K39" s="786"/>
      <c r="L39" s="786"/>
      <c r="M39" s="786"/>
      <c r="N39" s="786"/>
      <c r="O39" s="786"/>
      <c r="P39" s="786"/>
      <c r="Q39" s="786"/>
      <c r="R39" s="853"/>
      <c r="S39" s="117"/>
    </row>
    <row r="40" spans="1:27" s="522" customFormat="1" ht="10.5" customHeight="1">
      <c r="A40" s="492"/>
      <c r="B40" s="565"/>
      <c r="C40" s="785"/>
      <c r="D40" s="221"/>
      <c r="E40" s="786"/>
      <c r="F40" s="786"/>
      <c r="G40" s="786"/>
      <c r="H40" s="786"/>
      <c r="I40" s="786"/>
      <c r="J40" s="786"/>
      <c r="K40" s="786"/>
      <c r="L40" s="786"/>
      <c r="M40" s="786"/>
      <c r="N40" s="786"/>
      <c r="O40" s="786"/>
      <c r="P40" s="786"/>
      <c r="Q40" s="786"/>
      <c r="R40" s="853"/>
      <c r="S40" s="117"/>
    </row>
    <row r="41" spans="1:27" s="522" customFormat="1" ht="10.5" customHeight="1">
      <c r="A41" s="492"/>
      <c r="B41" s="565"/>
      <c r="C41" s="785"/>
      <c r="D41" s="221"/>
      <c r="E41" s="786"/>
      <c r="F41" s="786"/>
      <c r="G41" s="786"/>
      <c r="H41" s="786"/>
      <c r="I41" s="786"/>
      <c r="J41" s="786"/>
      <c r="K41" s="786"/>
      <c r="L41" s="786"/>
      <c r="M41" s="786"/>
      <c r="N41" s="786"/>
      <c r="O41" s="786"/>
      <c r="P41" s="786"/>
      <c r="Q41" s="786"/>
      <c r="R41" s="853"/>
      <c r="S41" s="117"/>
    </row>
    <row r="42" spans="1:27" s="522" customFormat="1" ht="10.5" customHeight="1">
      <c r="A42" s="492"/>
      <c r="B42" s="565"/>
      <c r="C42" s="785"/>
      <c r="D42" s="221"/>
      <c r="E42" s="786"/>
      <c r="F42" s="786"/>
      <c r="G42" s="786"/>
      <c r="H42" s="786"/>
      <c r="I42" s="786"/>
      <c r="J42" s="786"/>
      <c r="K42" s="786"/>
      <c r="L42" s="786"/>
      <c r="M42" s="786"/>
      <c r="N42" s="786"/>
      <c r="O42" s="786"/>
      <c r="P42" s="786"/>
      <c r="Q42" s="786"/>
      <c r="R42" s="853"/>
      <c r="S42" s="117"/>
    </row>
    <row r="43" spans="1:27" s="522" customFormat="1" ht="10.5" customHeight="1">
      <c r="A43" s="492"/>
      <c r="B43" s="565"/>
      <c r="C43" s="785"/>
      <c r="D43" s="221"/>
      <c r="E43" s="786"/>
      <c r="F43" s="786"/>
      <c r="G43" s="786"/>
      <c r="H43" s="786"/>
      <c r="I43" s="786"/>
      <c r="J43" s="786"/>
      <c r="K43" s="786"/>
      <c r="L43" s="786"/>
      <c r="M43" s="786"/>
      <c r="N43" s="786"/>
      <c r="O43" s="786"/>
      <c r="P43" s="786"/>
      <c r="Q43" s="786"/>
      <c r="R43" s="853"/>
      <c r="S43" s="117"/>
    </row>
    <row r="44" spans="1:27" s="522" customFormat="1" ht="10.5" customHeight="1">
      <c r="A44" s="492"/>
      <c r="B44" s="565"/>
      <c r="C44" s="785"/>
      <c r="D44" s="221"/>
      <c r="E44" s="786"/>
      <c r="F44" s="786"/>
      <c r="G44" s="786"/>
      <c r="H44" s="786"/>
      <c r="I44" s="786"/>
      <c r="J44" s="786"/>
      <c r="K44" s="786"/>
      <c r="L44" s="786"/>
      <c r="M44" s="786"/>
      <c r="N44" s="786"/>
      <c r="O44" s="786"/>
      <c r="P44" s="786"/>
      <c r="Q44" s="786"/>
      <c r="R44" s="853"/>
      <c r="S44" s="117"/>
    </row>
    <row r="45" spans="1:27" s="522" customFormat="1" ht="10.5" customHeight="1">
      <c r="A45" s="492"/>
      <c r="B45" s="565"/>
      <c r="C45" s="785"/>
      <c r="D45" s="221"/>
      <c r="E45" s="786"/>
      <c r="F45" s="786"/>
      <c r="G45" s="786"/>
      <c r="H45" s="786"/>
      <c r="I45" s="786"/>
      <c r="J45" s="786"/>
      <c r="K45" s="786"/>
      <c r="L45" s="786"/>
      <c r="M45" s="786"/>
      <c r="N45" s="786"/>
      <c r="O45" s="786"/>
      <c r="P45" s="786"/>
      <c r="Q45" s="786"/>
      <c r="R45" s="853"/>
      <c r="S45" s="117"/>
    </row>
    <row r="46" spans="1:27" s="522" customFormat="1" ht="10.5" customHeight="1">
      <c r="A46" s="492"/>
      <c r="B46" s="565"/>
      <c r="C46" s="785"/>
      <c r="D46" s="221"/>
      <c r="E46" s="786"/>
      <c r="F46" s="786"/>
      <c r="G46" s="786"/>
      <c r="H46" s="786"/>
      <c r="I46" s="786"/>
      <c r="J46" s="786"/>
      <c r="K46" s="786"/>
      <c r="L46" s="786"/>
      <c r="M46" s="786"/>
      <c r="N46" s="786"/>
      <c r="O46" s="786"/>
      <c r="P46" s="786"/>
      <c r="Q46" s="786"/>
      <c r="R46" s="853"/>
      <c r="S46" s="117"/>
    </row>
    <row r="47" spans="1:27" s="522" customFormat="1" ht="10.5" customHeight="1">
      <c r="A47" s="492"/>
      <c r="B47" s="565"/>
      <c r="C47" s="785"/>
      <c r="D47" s="221"/>
      <c r="E47" s="786"/>
      <c r="F47" s="786"/>
      <c r="G47" s="786"/>
      <c r="H47" s="786"/>
      <c r="I47" s="786"/>
      <c r="J47" s="786"/>
      <c r="K47" s="786"/>
      <c r="L47" s="786"/>
      <c r="M47" s="786"/>
      <c r="N47" s="786"/>
      <c r="O47" s="786"/>
      <c r="P47" s="786"/>
      <c r="Q47" s="786"/>
      <c r="R47" s="853"/>
      <c r="S47" s="117"/>
    </row>
    <row r="48" spans="1:27" s="522" customFormat="1" ht="10.5" customHeight="1">
      <c r="A48" s="492"/>
      <c r="B48" s="565"/>
      <c r="C48" s="785"/>
      <c r="D48" s="221"/>
      <c r="E48" s="786"/>
      <c r="F48" s="786"/>
      <c r="G48" s="786"/>
      <c r="H48" s="786"/>
      <c r="I48" s="786"/>
      <c r="J48" s="786"/>
      <c r="K48" s="786"/>
      <c r="L48" s="786"/>
      <c r="M48" s="786"/>
      <c r="N48" s="786"/>
      <c r="O48" s="786"/>
      <c r="P48" s="786"/>
      <c r="Q48" s="786"/>
      <c r="R48" s="853"/>
      <c r="S48" s="117"/>
    </row>
    <row r="49" spans="1:31" s="772" customFormat="1" ht="15" customHeight="1">
      <c r="A49" s="770"/>
      <c r="B49" s="596"/>
      <c r="C49" s="838" t="s">
        <v>168</v>
      </c>
      <c r="D49" s="281"/>
      <c r="E49" s="776"/>
      <c r="F49" s="777"/>
      <c r="G49" s="777"/>
      <c r="H49" s="777"/>
      <c r="I49" s="777"/>
      <c r="J49" s="777"/>
      <c r="K49" s="777"/>
      <c r="L49" s="777"/>
      <c r="M49" s="777"/>
      <c r="N49" s="777"/>
      <c r="O49" s="777"/>
      <c r="P49" s="777"/>
      <c r="Q49" s="777"/>
      <c r="R49" s="852"/>
      <c r="S49" s="479"/>
      <c r="T49" s="771"/>
      <c r="U49" s="771"/>
      <c r="V49" s="771"/>
      <c r="W49" s="771"/>
      <c r="X49" s="771"/>
      <c r="Y49" s="771"/>
      <c r="Z49" s="771"/>
      <c r="AA49" s="771"/>
    </row>
    <row r="50" spans="1:31" s="772" customFormat="1" ht="16.5" customHeight="1">
      <c r="A50" s="770"/>
      <c r="B50" s="596"/>
      <c r="C50" s="787"/>
      <c r="D50" s="312" t="s">
        <v>355</v>
      </c>
      <c r="E50" s="782">
        <v>728.51199999999994</v>
      </c>
      <c r="F50" s="782">
        <v>703.20500000000004</v>
      </c>
      <c r="G50" s="782">
        <v>689.93299999999999</v>
      </c>
      <c r="H50" s="782">
        <v>688.09900000000005</v>
      </c>
      <c r="I50" s="782">
        <v>695.06500000000005</v>
      </c>
      <c r="J50" s="782">
        <v>697.29600000000005</v>
      </c>
      <c r="K50" s="782">
        <v>694.904</v>
      </c>
      <c r="L50" s="782">
        <v>692.01900000000001</v>
      </c>
      <c r="M50" s="782">
        <v>690.53499999999997</v>
      </c>
      <c r="N50" s="782">
        <v>705.327</v>
      </c>
      <c r="O50" s="782">
        <v>700.95399999999995</v>
      </c>
      <c r="P50" s="782">
        <v>689.82500000000005</v>
      </c>
      <c r="Q50" s="782">
        <v>668.02300000000002</v>
      </c>
      <c r="R50" s="852"/>
      <c r="S50" s="479"/>
      <c r="T50" s="771"/>
      <c r="U50" s="771"/>
      <c r="V50" s="771"/>
      <c r="W50" s="771"/>
      <c r="X50" s="771"/>
      <c r="Y50" s="771"/>
      <c r="Z50" s="771"/>
      <c r="AA50" s="771"/>
    </row>
    <row r="51" spans="1:31" s="793" customFormat="1" ht="12" customHeight="1">
      <c r="A51" s="789"/>
      <c r="B51" s="790"/>
      <c r="C51" s="791"/>
      <c r="D51" s="837" t="s">
        <v>266</v>
      </c>
      <c r="E51" s="774">
        <v>41.280999999999999</v>
      </c>
      <c r="F51" s="774">
        <v>38.317</v>
      </c>
      <c r="G51" s="774">
        <v>36.679000000000002</v>
      </c>
      <c r="H51" s="774">
        <v>35.201999999999998</v>
      </c>
      <c r="I51" s="774">
        <v>33.832000000000001</v>
      </c>
      <c r="J51" s="774">
        <v>33.735999999999997</v>
      </c>
      <c r="K51" s="774">
        <v>34.390999999999998</v>
      </c>
      <c r="L51" s="774">
        <v>35.14</v>
      </c>
      <c r="M51" s="774">
        <v>34.968000000000004</v>
      </c>
      <c r="N51" s="774">
        <v>36.104999999999997</v>
      </c>
      <c r="O51" s="774">
        <v>36.338000000000001</v>
      </c>
      <c r="P51" s="774">
        <v>35.771999999999998</v>
      </c>
      <c r="Q51" s="774">
        <v>33.590000000000003</v>
      </c>
      <c r="R51" s="855"/>
      <c r="S51" s="117"/>
      <c r="T51" s="792"/>
      <c r="U51" s="792"/>
      <c r="V51" s="792"/>
      <c r="W51" s="792"/>
      <c r="X51" s="792"/>
      <c r="Y51" s="792"/>
      <c r="Z51" s="792"/>
      <c r="AA51" s="792"/>
    </row>
    <row r="52" spans="1:31" s="797" customFormat="1" ht="16.5" customHeight="1">
      <c r="A52" s="794"/>
      <c r="B52" s="795"/>
      <c r="C52" s="796"/>
      <c r="D52" s="312" t="s">
        <v>353</v>
      </c>
      <c r="E52" s="782">
        <v>57.991999999999997</v>
      </c>
      <c r="F52" s="782">
        <v>54.566000000000003</v>
      </c>
      <c r="G52" s="782">
        <v>52.587000000000003</v>
      </c>
      <c r="H52" s="782">
        <v>62.948999999999998</v>
      </c>
      <c r="I52" s="782">
        <v>58.06</v>
      </c>
      <c r="J52" s="782">
        <v>80.176000000000002</v>
      </c>
      <c r="K52" s="782">
        <v>79.290999999999997</v>
      </c>
      <c r="L52" s="782">
        <v>68.415000000000006</v>
      </c>
      <c r="M52" s="782">
        <v>57.802999999999997</v>
      </c>
      <c r="N52" s="782">
        <v>74.218000000000004</v>
      </c>
      <c r="O52" s="782">
        <v>58.792999999999999</v>
      </c>
      <c r="P52" s="782">
        <v>56.07</v>
      </c>
      <c r="Q52" s="782">
        <v>52.610999999999997</v>
      </c>
      <c r="R52" s="856"/>
      <c r="S52" s="479"/>
      <c r="T52" s="788"/>
      <c r="U52" s="788"/>
      <c r="V52" s="788"/>
      <c r="W52" s="788"/>
      <c r="X52" s="788"/>
      <c r="Y52" s="788"/>
      <c r="Z52" s="788"/>
      <c r="AA52" s="788"/>
    </row>
    <row r="53" spans="1:31" s="522" customFormat="1" ht="11.25" customHeight="1">
      <c r="A53" s="492"/>
      <c r="B53" s="565"/>
      <c r="C53" s="785"/>
      <c r="D53" s="837" t="s">
        <v>267</v>
      </c>
      <c r="E53" s="774">
        <v>9.5015105740181127</v>
      </c>
      <c r="F53" s="774">
        <v>-3.9922582915457028</v>
      </c>
      <c r="G53" s="774">
        <v>-6.3705154455621749</v>
      </c>
      <c r="H53" s="774">
        <v>1.2579021024015979</v>
      </c>
      <c r="I53" s="774">
        <v>-3.9377895433487686</v>
      </c>
      <c r="J53" s="774">
        <v>7.2043643365245824</v>
      </c>
      <c r="K53" s="774">
        <v>4.6856433682765042</v>
      </c>
      <c r="L53" s="774">
        <v>-2.083840219833677</v>
      </c>
      <c r="M53" s="774">
        <v>6.6554727286146642</v>
      </c>
      <c r="N53" s="774">
        <v>-0.40659679821795081</v>
      </c>
      <c r="O53" s="774">
        <v>2.943339403277756</v>
      </c>
      <c r="P53" s="774">
        <v>-11.692443380476892</v>
      </c>
      <c r="Q53" s="774">
        <v>-9.2788660504897198</v>
      </c>
      <c r="R53" s="853"/>
      <c r="S53" s="117"/>
      <c r="T53" s="497"/>
      <c r="U53" s="497"/>
      <c r="V53" s="497"/>
      <c r="W53" s="497"/>
      <c r="X53" s="497"/>
      <c r="Y53" s="497"/>
      <c r="Z53" s="497"/>
      <c r="AA53" s="497"/>
    </row>
    <row r="54" spans="1:31" s="772" customFormat="1" ht="16.5" customHeight="1">
      <c r="A54" s="770"/>
      <c r="B54" s="596"/>
      <c r="C54" s="838" t="s">
        <v>354</v>
      </c>
      <c r="D54" s="281"/>
      <c r="E54" s="782">
        <v>11.62</v>
      </c>
      <c r="F54" s="782">
        <v>12.818</v>
      </c>
      <c r="G54" s="782">
        <v>10.974</v>
      </c>
      <c r="H54" s="782">
        <v>13.294</v>
      </c>
      <c r="I54" s="782">
        <v>11.539</v>
      </c>
      <c r="J54" s="782">
        <v>15.79</v>
      </c>
      <c r="K54" s="782">
        <v>14.946999999999999</v>
      </c>
      <c r="L54" s="782">
        <v>12.541</v>
      </c>
      <c r="M54" s="782">
        <v>10.817</v>
      </c>
      <c r="N54" s="782">
        <v>14.359</v>
      </c>
      <c r="O54" s="782">
        <v>13.477</v>
      </c>
      <c r="P54" s="782">
        <v>15.215999999999999</v>
      </c>
      <c r="Q54" s="782">
        <v>14.122999999999999</v>
      </c>
      <c r="R54" s="852"/>
      <c r="S54" s="479"/>
      <c r="T54" s="771"/>
      <c r="U54" s="771"/>
      <c r="V54" s="771"/>
      <c r="W54" s="771"/>
      <c r="X54" s="771"/>
      <c r="Y54" s="771"/>
      <c r="Z54" s="771"/>
      <c r="AA54" s="771"/>
    </row>
    <row r="55" spans="1:31" s="522" customFormat="1" ht="9.75" customHeight="1">
      <c r="A55" s="749"/>
      <c r="B55" s="798"/>
      <c r="C55" s="799"/>
      <c r="D55" s="837" t="s">
        <v>169</v>
      </c>
      <c r="E55" s="774">
        <v>62.426614481409004</v>
      </c>
      <c r="F55" s="774">
        <v>49.918128654970737</v>
      </c>
      <c r="G55" s="774">
        <v>30.860958740758427</v>
      </c>
      <c r="H55" s="774">
        <v>54.473623053683482</v>
      </c>
      <c r="I55" s="774">
        <v>32.845959014506107</v>
      </c>
      <c r="J55" s="774">
        <v>70.961455175400573</v>
      </c>
      <c r="K55" s="774">
        <v>61.869179120641093</v>
      </c>
      <c r="L55" s="774">
        <v>52.771348519917183</v>
      </c>
      <c r="M55" s="774">
        <v>84.119148936170205</v>
      </c>
      <c r="N55" s="774">
        <v>67.315311116289905</v>
      </c>
      <c r="O55" s="774">
        <v>76.031870428422167</v>
      </c>
      <c r="P55" s="774">
        <v>57.678756476683922</v>
      </c>
      <c r="Q55" s="774">
        <v>21.540447504302929</v>
      </c>
      <c r="R55" s="853"/>
      <c r="S55" s="117"/>
      <c r="T55" s="497"/>
      <c r="U55" s="1371" t="s">
        <v>603</v>
      </c>
      <c r="V55" s="497"/>
      <c r="W55" s="497"/>
      <c r="X55" s="497"/>
      <c r="Y55" s="497"/>
      <c r="Z55" s="497"/>
      <c r="AA55" s="497"/>
    </row>
    <row r="56" spans="1:31" s="772" customFormat="1" ht="16.5" customHeight="1">
      <c r="A56" s="770"/>
      <c r="B56" s="596"/>
      <c r="C56" s="1639" t="s">
        <v>394</v>
      </c>
      <c r="D56" s="1639"/>
      <c r="E56" s="782">
        <v>420.57100000000003</v>
      </c>
      <c r="F56" s="782">
        <v>400.077</v>
      </c>
      <c r="G56" s="782">
        <v>394.90899999999999</v>
      </c>
      <c r="H56" s="782">
        <v>385.62799999999999</v>
      </c>
      <c r="I56" s="782">
        <v>388.88499999999999</v>
      </c>
      <c r="J56" s="782">
        <v>391.858</v>
      </c>
      <c r="K56" s="782">
        <v>376.024</v>
      </c>
      <c r="L56" s="782">
        <v>376.89100000000002</v>
      </c>
      <c r="M56" s="782">
        <v>376.92200000000003</v>
      </c>
      <c r="N56" s="782">
        <v>390.48099999999999</v>
      </c>
      <c r="O56" s="782">
        <v>375.71800000000002</v>
      </c>
      <c r="P56" s="782">
        <v>369.03300000000002</v>
      </c>
      <c r="Q56" s="1370" t="s">
        <v>600</v>
      </c>
      <c r="R56" s="853"/>
      <c r="S56" s="479"/>
      <c r="T56" s="991" t="s">
        <v>469</v>
      </c>
      <c r="U56" s="929"/>
      <c r="V56" s="929"/>
      <c r="W56" s="929"/>
      <c r="X56" s="929"/>
      <c r="Y56" s="929"/>
      <c r="Z56" s="929"/>
      <c r="AA56" s="929"/>
      <c r="AB56" s="929"/>
      <c r="AC56" s="929"/>
      <c r="AD56" s="929"/>
      <c r="AE56" s="929"/>
    </row>
    <row r="57" spans="1:31" s="522" customFormat="1" ht="10.5" customHeight="1">
      <c r="A57" s="492"/>
      <c r="B57" s="565"/>
      <c r="C57" s="800"/>
      <c r="D57" s="800"/>
      <c r="E57" s="801"/>
      <c r="F57" s="802"/>
      <c r="G57" s="802"/>
      <c r="H57" s="802"/>
      <c r="I57" s="802"/>
      <c r="J57" s="802"/>
      <c r="K57" s="802"/>
      <c r="L57" s="802"/>
      <c r="M57" s="802"/>
      <c r="N57" s="802"/>
      <c r="O57" s="802"/>
      <c r="P57" s="802"/>
      <c r="Q57" s="802"/>
      <c r="R57" s="853"/>
      <c r="S57" s="117"/>
    </row>
    <row r="58" spans="1:31" s="522" customFormat="1" ht="10.5" customHeight="1">
      <c r="A58" s="492"/>
      <c r="B58" s="565"/>
      <c r="C58" s="785"/>
      <c r="D58" s="221"/>
      <c r="E58" s="775"/>
      <c r="F58" s="775"/>
      <c r="G58" s="775"/>
      <c r="H58" s="775"/>
      <c r="I58" s="775"/>
      <c r="J58" s="775"/>
      <c r="K58" s="775"/>
      <c r="L58" s="775"/>
      <c r="M58" s="775"/>
      <c r="N58" s="775"/>
      <c r="O58" s="775"/>
      <c r="P58" s="775"/>
      <c r="Q58" s="775"/>
      <c r="R58" s="853"/>
      <c r="S58" s="117"/>
    </row>
    <row r="59" spans="1:31" s="522" customFormat="1" ht="10.5" customHeight="1">
      <c r="A59" s="492"/>
      <c r="B59" s="565"/>
      <c r="C59" s="785"/>
      <c r="D59" s="221"/>
      <c r="E59" s="786"/>
      <c r="F59" s="786"/>
      <c r="G59" s="786"/>
      <c r="H59" s="786"/>
      <c r="I59" s="786"/>
      <c r="J59" s="786"/>
      <c r="K59" s="786"/>
      <c r="L59" s="786"/>
      <c r="M59" s="786"/>
      <c r="N59" s="786"/>
      <c r="O59" s="786"/>
      <c r="P59" s="786"/>
      <c r="Q59" s="786"/>
      <c r="R59" s="853"/>
      <c r="S59" s="117"/>
    </row>
    <row r="60" spans="1:31" s="522" customFormat="1" ht="10.5" customHeight="1">
      <c r="A60" s="492"/>
      <c r="B60" s="565"/>
      <c r="C60" s="785"/>
      <c r="D60" s="221"/>
      <c r="E60" s="786"/>
      <c r="F60" s="786"/>
      <c r="G60" s="786"/>
      <c r="H60" s="786"/>
      <c r="I60" s="786"/>
      <c r="J60" s="786"/>
      <c r="K60" s="786"/>
      <c r="L60" s="786"/>
      <c r="M60" s="786"/>
      <c r="N60" s="786"/>
      <c r="O60" s="786"/>
      <c r="P60" s="786"/>
      <c r="Q60" s="786"/>
      <c r="R60" s="853"/>
      <c r="S60" s="117"/>
    </row>
    <row r="61" spans="1:31" s="522" customFormat="1" ht="10.5" customHeight="1">
      <c r="A61" s="492"/>
      <c r="B61" s="565"/>
      <c r="C61" s="785"/>
      <c r="D61" s="221"/>
      <c r="E61" s="786"/>
      <c r="F61" s="786"/>
      <c r="G61" s="786"/>
      <c r="H61" s="786"/>
      <c r="I61" s="786"/>
      <c r="J61" s="786"/>
      <c r="K61" s="786"/>
      <c r="L61" s="786"/>
      <c r="M61" s="786"/>
      <c r="N61" s="786"/>
      <c r="O61" s="786"/>
      <c r="P61" s="786"/>
      <c r="Q61" s="786"/>
      <c r="R61" s="853"/>
      <c r="S61" s="117"/>
    </row>
    <row r="62" spans="1:31" s="522" customFormat="1" ht="10.5" customHeight="1">
      <c r="A62" s="492"/>
      <c r="B62" s="565"/>
      <c r="C62" s="785"/>
      <c r="D62" s="221"/>
      <c r="E62" s="786"/>
      <c r="F62" s="786"/>
      <c r="G62" s="786"/>
      <c r="H62" s="786"/>
      <c r="I62" s="786"/>
      <c r="J62" s="786"/>
      <c r="K62" s="786"/>
      <c r="L62" s="786"/>
      <c r="M62" s="786"/>
      <c r="N62" s="786"/>
      <c r="O62" s="786"/>
      <c r="P62" s="786"/>
      <c r="Q62" s="786"/>
      <c r="R62" s="853"/>
      <c r="S62" s="117"/>
    </row>
    <row r="63" spans="1:31" s="522" customFormat="1" ht="10.5" customHeight="1">
      <c r="A63" s="492"/>
      <c r="B63" s="565"/>
      <c r="C63" s="785"/>
      <c r="D63" s="221"/>
      <c r="E63" s="786"/>
      <c r="F63" s="786"/>
      <c r="G63" s="786"/>
      <c r="H63" s="786"/>
      <c r="I63" s="786"/>
      <c r="J63" s="786"/>
      <c r="K63" s="786"/>
      <c r="L63" s="786"/>
      <c r="M63" s="786"/>
      <c r="N63" s="786"/>
      <c r="O63" s="786"/>
      <c r="P63" s="786"/>
      <c r="Q63" s="786"/>
      <c r="R63" s="853"/>
      <c r="S63" s="117"/>
    </row>
    <row r="64" spans="1:31" s="522" customFormat="1" ht="10.5" customHeight="1">
      <c r="A64" s="492"/>
      <c r="B64" s="565"/>
      <c r="C64" s="785"/>
      <c r="D64" s="221"/>
      <c r="E64" s="786"/>
      <c r="F64" s="786"/>
      <c r="G64" s="786"/>
      <c r="H64" s="786"/>
      <c r="I64" s="786"/>
      <c r="J64" s="786"/>
      <c r="K64" s="786"/>
      <c r="L64" s="786"/>
      <c r="M64" s="786"/>
      <c r="N64" s="786"/>
      <c r="O64" s="786"/>
      <c r="P64" s="786"/>
      <c r="Q64" s="786"/>
      <c r="R64" s="853"/>
      <c r="S64" s="117"/>
    </row>
    <row r="65" spans="1:19" s="522" customFormat="1" ht="10.5" customHeight="1">
      <c r="A65" s="492"/>
      <c r="B65" s="565"/>
      <c r="C65" s="785"/>
      <c r="D65" s="221"/>
      <c r="E65" s="786"/>
      <c r="F65" s="786"/>
      <c r="G65" s="786"/>
      <c r="H65" s="786"/>
      <c r="I65" s="786"/>
      <c r="J65" s="786"/>
      <c r="K65" s="786"/>
      <c r="L65" s="786"/>
      <c r="M65" s="786"/>
      <c r="N65" s="786"/>
      <c r="O65" s="786"/>
      <c r="P65" s="786"/>
      <c r="Q65" s="786"/>
      <c r="R65" s="853"/>
      <c r="S65" s="117"/>
    </row>
    <row r="66" spans="1:19" s="522" customFormat="1" ht="10.5" customHeight="1">
      <c r="A66" s="492"/>
      <c r="B66" s="565"/>
      <c r="C66" s="785"/>
      <c r="D66" s="221"/>
      <c r="E66" s="786"/>
      <c r="F66" s="786"/>
      <c r="G66" s="786"/>
      <c r="H66" s="786"/>
      <c r="I66" s="786"/>
      <c r="J66" s="786"/>
      <c r="K66" s="786"/>
      <c r="L66" s="786"/>
      <c r="M66" s="786"/>
      <c r="N66" s="786"/>
      <c r="O66" s="786"/>
      <c r="P66" s="786"/>
      <c r="Q66" s="786"/>
      <c r="R66" s="853"/>
      <c r="S66" s="117"/>
    </row>
    <row r="67" spans="1:19" s="522" customFormat="1" ht="10.5" customHeight="1">
      <c r="A67" s="492"/>
      <c r="B67" s="565"/>
      <c r="C67" s="785"/>
      <c r="D67" s="221"/>
      <c r="E67" s="786"/>
      <c r="F67" s="786"/>
      <c r="G67" s="786"/>
      <c r="H67" s="786"/>
      <c r="I67" s="786"/>
      <c r="J67" s="786"/>
      <c r="K67" s="786"/>
      <c r="L67" s="786"/>
      <c r="M67" s="786"/>
      <c r="N67" s="786"/>
      <c r="O67" s="786"/>
      <c r="P67" s="786"/>
      <c r="Q67" s="786"/>
      <c r="R67" s="853"/>
      <c r="S67" s="117"/>
    </row>
    <row r="68" spans="1:19" s="522" customFormat="1" ht="10.5" customHeight="1">
      <c r="A68" s="492"/>
      <c r="B68" s="565"/>
      <c r="C68" s="785"/>
      <c r="D68" s="221"/>
      <c r="E68" s="786"/>
      <c r="F68" s="786"/>
      <c r="G68" s="786"/>
      <c r="H68" s="786"/>
      <c r="I68" s="786"/>
      <c r="J68" s="786"/>
      <c r="K68" s="786"/>
      <c r="L68" s="786"/>
      <c r="M68" s="786"/>
      <c r="N68" s="786"/>
      <c r="O68" s="786"/>
      <c r="P68" s="786"/>
      <c r="Q68" s="786"/>
      <c r="R68" s="853"/>
      <c r="S68" s="117"/>
    </row>
    <row r="69" spans="1:19" s="522" customFormat="1" ht="10.5" customHeight="1">
      <c r="A69" s="492"/>
      <c r="B69" s="565"/>
      <c r="C69" s="785"/>
      <c r="D69" s="221"/>
      <c r="E69" s="786"/>
      <c r="F69" s="786"/>
      <c r="G69" s="786"/>
      <c r="H69" s="786"/>
      <c r="I69" s="786"/>
      <c r="J69" s="786"/>
      <c r="K69" s="786"/>
      <c r="L69" s="786"/>
      <c r="M69" s="786"/>
      <c r="N69" s="786"/>
      <c r="O69" s="786"/>
      <c r="P69" s="786"/>
      <c r="Q69" s="786"/>
      <c r="R69" s="853"/>
      <c r="S69" s="117"/>
    </row>
    <row r="70" spans="1:19" s="522" customFormat="1" ht="20.25" customHeight="1">
      <c r="A70" s="492"/>
      <c r="B70" s="565"/>
      <c r="C70" s="1635" t="s">
        <v>504</v>
      </c>
      <c r="D70" s="1635"/>
      <c r="E70" s="1635"/>
      <c r="F70" s="1635"/>
      <c r="G70" s="1635"/>
      <c r="H70" s="1635"/>
      <c r="I70" s="1635"/>
      <c r="J70" s="1635"/>
      <c r="K70" s="1635"/>
      <c r="L70" s="1635"/>
      <c r="M70" s="1635"/>
      <c r="N70" s="1635"/>
      <c r="O70" s="1635"/>
      <c r="P70" s="1635"/>
      <c r="Q70" s="1635"/>
      <c r="R70" s="853"/>
      <c r="S70" s="117"/>
    </row>
    <row r="71" spans="1:19" s="522" customFormat="1" ht="15.75" customHeight="1">
      <c r="A71" s="492"/>
      <c r="B71" s="565"/>
      <c r="C71" s="1636" t="s">
        <v>265</v>
      </c>
      <c r="D71" s="1636"/>
      <c r="E71" s="1636"/>
      <c r="F71" s="1636"/>
      <c r="G71" s="1636"/>
      <c r="H71" s="1636"/>
      <c r="I71" s="1636"/>
      <c r="J71" s="1636"/>
      <c r="K71" s="1636"/>
      <c r="L71" s="1636"/>
      <c r="M71" s="1636"/>
      <c r="N71" s="1636"/>
      <c r="O71" s="1636"/>
      <c r="P71" s="1636"/>
      <c r="Q71" s="1636"/>
      <c r="R71" s="853"/>
      <c r="S71" s="117"/>
    </row>
    <row r="72" spans="1:19">
      <c r="A72" s="492"/>
      <c r="B72" s="803">
        <v>20</v>
      </c>
      <c r="C72" s="1583">
        <v>41760</v>
      </c>
      <c r="D72" s="1583"/>
      <c r="E72" s="764"/>
      <c r="F72" s="804"/>
      <c r="G72" s="804"/>
      <c r="H72" s="804"/>
      <c r="I72" s="804"/>
      <c r="J72" s="805"/>
      <c r="K72" s="805"/>
      <c r="L72" s="805"/>
      <c r="M72" s="805"/>
      <c r="N72" s="806"/>
      <c r="O72" s="806"/>
      <c r="P72" s="806"/>
      <c r="Q72" s="839"/>
      <c r="R72" s="857"/>
      <c r="S72" s="839"/>
    </row>
    <row r="73" spans="1:19">
      <c r="C73" s="807"/>
      <c r="D73" s="807"/>
      <c r="E73" s="808"/>
      <c r="F73" s="808"/>
      <c r="G73" s="808"/>
      <c r="H73" s="809"/>
      <c r="I73" s="809"/>
      <c r="S73" s="810"/>
    </row>
    <row r="74" spans="1:19">
      <c r="C74" s="807"/>
      <c r="D74" s="807"/>
      <c r="E74" s="807"/>
      <c r="F74" s="807"/>
      <c r="G74" s="807"/>
      <c r="H74" s="807"/>
      <c r="I74" s="807"/>
      <c r="J74" s="807"/>
      <c r="K74" s="807"/>
      <c r="L74" s="807"/>
      <c r="M74" s="807"/>
      <c r="N74" s="807"/>
      <c r="O74" s="807"/>
      <c r="P74" s="807"/>
      <c r="S74" s="807"/>
    </row>
    <row r="75" spans="1:19">
      <c r="C75" s="807"/>
      <c r="D75" s="807"/>
      <c r="E75" s="807"/>
      <c r="F75" s="807"/>
      <c r="G75" s="807"/>
      <c r="H75" s="807"/>
      <c r="I75" s="807"/>
      <c r="J75" s="807"/>
      <c r="K75" s="807"/>
      <c r="L75" s="807"/>
      <c r="M75" s="807"/>
      <c r="N75" s="807"/>
      <c r="O75" s="807"/>
      <c r="P75" s="807"/>
      <c r="S75" s="807"/>
    </row>
    <row r="76" spans="1:19">
      <c r="C76" s="807"/>
      <c r="D76" s="807"/>
      <c r="E76" s="807"/>
      <c r="F76" s="807"/>
      <c r="G76" s="807"/>
      <c r="H76" s="807"/>
      <c r="I76" s="807"/>
      <c r="J76" s="807"/>
      <c r="K76" s="807"/>
      <c r="L76" s="807"/>
      <c r="M76" s="807"/>
      <c r="N76" s="807"/>
      <c r="O76" s="807"/>
      <c r="P76" s="807"/>
      <c r="S76" s="807"/>
    </row>
    <row r="77" spans="1:19" ht="15" customHeight="1">
      <c r="C77" s="807"/>
      <c r="D77" s="807"/>
      <c r="E77" s="807"/>
      <c r="F77" s="807"/>
      <c r="G77" s="807"/>
      <c r="H77" s="807"/>
      <c r="I77" s="807"/>
      <c r="J77" s="807"/>
      <c r="K77" s="807"/>
      <c r="L77" s="807"/>
      <c r="M77" s="807"/>
      <c r="N77" s="807"/>
      <c r="O77" s="807"/>
      <c r="P77" s="807"/>
      <c r="S77" s="807"/>
    </row>
    <row r="78" spans="1:19">
      <c r="C78" s="807"/>
      <c r="D78" s="807"/>
      <c r="E78" s="807"/>
      <c r="F78" s="807"/>
      <c r="G78" s="807"/>
      <c r="H78" s="807"/>
      <c r="I78" s="807"/>
      <c r="J78" s="807"/>
      <c r="K78" s="807"/>
      <c r="L78" s="807"/>
      <c r="M78" s="807"/>
      <c r="N78" s="807"/>
      <c r="O78" s="807"/>
      <c r="P78" s="807"/>
      <c r="S78" s="807"/>
    </row>
    <row r="79" spans="1:19">
      <c r="C79" s="807"/>
      <c r="D79" s="807"/>
      <c r="E79" s="807"/>
      <c r="F79" s="807"/>
      <c r="G79" s="807"/>
      <c r="H79" s="807"/>
      <c r="I79" s="807"/>
      <c r="J79" s="807"/>
      <c r="K79" s="807"/>
      <c r="L79" s="807"/>
      <c r="M79" s="807"/>
      <c r="N79" s="807"/>
      <c r="O79" s="807"/>
      <c r="P79" s="807"/>
      <c r="S79" s="807"/>
    </row>
    <row r="80" spans="1:19">
      <c r="C80" s="807"/>
      <c r="D80" s="807"/>
      <c r="E80" s="807"/>
      <c r="F80" s="807"/>
      <c r="G80" s="807"/>
      <c r="H80" s="807"/>
      <c r="I80" s="807"/>
      <c r="J80" s="807"/>
      <c r="K80" s="807"/>
      <c r="L80" s="807"/>
      <c r="M80" s="807"/>
      <c r="N80" s="807"/>
      <c r="O80" s="807"/>
      <c r="P80" s="807"/>
      <c r="S80" s="807"/>
    </row>
    <row r="81" spans="3:19">
      <c r="C81" s="807"/>
      <c r="D81" s="807"/>
      <c r="E81" s="807"/>
      <c r="F81" s="807"/>
      <c r="G81" s="807"/>
      <c r="H81" s="807"/>
      <c r="I81" s="807"/>
      <c r="J81" s="807"/>
      <c r="K81" s="807"/>
      <c r="L81" s="807"/>
      <c r="M81" s="807"/>
      <c r="N81" s="807"/>
      <c r="O81" s="807"/>
      <c r="P81" s="807"/>
      <c r="S81" s="807"/>
    </row>
    <row r="82" spans="3:19">
      <c r="C82" s="807"/>
      <c r="D82" s="807"/>
      <c r="E82" s="807"/>
      <c r="F82" s="807"/>
      <c r="G82" s="807"/>
      <c r="H82" s="807"/>
      <c r="I82" s="807"/>
      <c r="J82" s="807"/>
      <c r="K82" s="807"/>
      <c r="L82" s="807"/>
      <c r="M82" s="807"/>
      <c r="N82" s="807"/>
      <c r="O82" s="807"/>
      <c r="P82" s="807"/>
      <c r="S82" s="807"/>
    </row>
    <row r="83" spans="3:19" ht="8.25" customHeight="1">
      <c r="C83" s="807"/>
      <c r="D83" s="807"/>
      <c r="E83" s="807"/>
      <c r="F83" s="807"/>
      <c r="G83" s="807"/>
      <c r="H83" s="807"/>
      <c r="I83" s="807"/>
      <c r="J83" s="807"/>
      <c r="K83" s="807"/>
      <c r="L83" s="807"/>
      <c r="M83" s="807"/>
      <c r="N83" s="807"/>
      <c r="O83" s="807"/>
      <c r="P83" s="807"/>
      <c r="S83" s="807"/>
    </row>
    <row r="84" spans="3:19">
      <c r="C84" s="807"/>
      <c r="D84" s="807"/>
      <c r="E84" s="807"/>
      <c r="F84" s="807"/>
      <c r="G84" s="807"/>
      <c r="H84" s="807"/>
      <c r="I84" s="807"/>
      <c r="J84" s="807"/>
      <c r="K84" s="807"/>
      <c r="L84" s="807"/>
      <c r="M84" s="807"/>
      <c r="N84" s="807"/>
      <c r="O84" s="807"/>
      <c r="P84" s="807"/>
      <c r="Q84" s="807"/>
      <c r="R84" s="846"/>
      <c r="S84" s="807"/>
    </row>
    <row r="85" spans="3:19" ht="9" customHeight="1">
      <c r="C85" s="807"/>
      <c r="D85" s="807"/>
      <c r="E85" s="807"/>
      <c r="F85" s="807"/>
      <c r="G85" s="807"/>
      <c r="H85" s="807"/>
      <c r="I85" s="807"/>
      <c r="J85" s="807"/>
      <c r="K85" s="807"/>
      <c r="L85" s="807"/>
      <c r="M85" s="807"/>
      <c r="N85" s="807"/>
      <c r="O85" s="807"/>
      <c r="P85" s="807"/>
      <c r="Q85" s="807"/>
      <c r="R85" s="846"/>
      <c r="S85" s="807"/>
    </row>
    <row r="86" spans="3:19" ht="8.25" customHeight="1">
      <c r="C86" s="807"/>
      <c r="D86" s="807"/>
      <c r="E86" s="807"/>
      <c r="F86" s="807"/>
      <c r="G86" s="807"/>
      <c r="H86" s="807"/>
      <c r="I86" s="807"/>
      <c r="J86" s="807"/>
      <c r="K86" s="807"/>
      <c r="L86" s="807"/>
      <c r="M86" s="807"/>
      <c r="N86" s="807"/>
      <c r="O86" s="807"/>
      <c r="P86" s="807"/>
      <c r="Q86" s="807"/>
      <c r="R86" s="846"/>
      <c r="S86" s="807"/>
    </row>
    <row r="87" spans="3:19" ht="9.75" customHeight="1">
      <c r="C87" s="807"/>
      <c r="D87" s="807"/>
      <c r="E87" s="807"/>
      <c r="F87" s="807"/>
      <c r="G87" s="807"/>
      <c r="H87" s="807"/>
      <c r="I87" s="807"/>
      <c r="J87" s="807"/>
      <c r="K87" s="807"/>
      <c r="L87" s="807"/>
      <c r="M87" s="807"/>
      <c r="N87" s="807"/>
      <c r="O87" s="807"/>
      <c r="P87" s="807"/>
      <c r="Q87" s="807"/>
      <c r="R87" s="846"/>
      <c r="S87" s="807"/>
    </row>
    <row r="88" spans="3:19">
      <c r="C88" s="807"/>
      <c r="D88" s="807"/>
      <c r="E88" s="807"/>
      <c r="F88" s="807"/>
      <c r="G88" s="807"/>
      <c r="H88" s="807"/>
      <c r="I88" s="807"/>
      <c r="J88" s="807"/>
      <c r="K88" s="807"/>
      <c r="L88" s="807"/>
      <c r="M88" s="807"/>
      <c r="N88" s="807"/>
      <c r="O88" s="807"/>
      <c r="P88" s="807"/>
      <c r="Q88" s="807"/>
      <c r="R88" s="846"/>
      <c r="S88" s="807"/>
    </row>
    <row r="89" spans="3:19">
      <c r="C89" s="807"/>
      <c r="D89" s="807"/>
      <c r="E89" s="807"/>
      <c r="F89" s="807"/>
      <c r="G89" s="807"/>
      <c r="H89" s="807"/>
      <c r="I89" s="807"/>
      <c r="J89" s="807"/>
      <c r="K89" s="807"/>
      <c r="L89" s="807"/>
      <c r="M89" s="807"/>
      <c r="N89" s="807"/>
      <c r="O89" s="807"/>
      <c r="P89" s="807"/>
      <c r="Q89" s="807"/>
      <c r="R89" s="846"/>
      <c r="S89" s="807"/>
    </row>
    <row r="90" spans="3:19">
      <c r="C90" s="807"/>
      <c r="D90" s="807"/>
      <c r="E90" s="807"/>
      <c r="F90" s="807"/>
      <c r="G90" s="807"/>
      <c r="H90" s="807"/>
      <c r="I90" s="807"/>
      <c r="J90" s="807"/>
      <c r="K90" s="807"/>
      <c r="L90" s="807"/>
      <c r="M90" s="807"/>
      <c r="N90" s="807"/>
      <c r="O90" s="807"/>
      <c r="P90" s="807"/>
      <c r="Q90" s="807"/>
      <c r="R90" s="846"/>
      <c r="S90" s="807"/>
    </row>
    <row r="91" spans="3:19">
      <c r="C91" s="807"/>
      <c r="D91" s="807"/>
      <c r="E91" s="807"/>
      <c r="F91" s="807"/>
      <c r="G91" s="807"/>
      <c r="H91" s="807"/>
      <c r="I91" s="807"/>
      <c r="J91" s="807"/>
      <c r="K91" s="807"/>
      <c r="L91" s="807"/>
      <c r="M91" s="807"/>
      <c r="N91" s="807"/>
      <c r="O91" s="807"/>
      <c r="P91" s="807"/>
      <c r="Q91" s="807"/>
      <c r="R91" s="846"/>
      <c r="S91" s="807"/>
    </row>
    <row r="92" spans="3:19">
      <c r="C92" s="807"/>
      <c r="D92" s="807"/>
      <c r="E92" s="807"/>
      <c r="F92" s="807"/>
      <c r="G92" s="807"/>
      <c r="H92" s="807"/>
      <c r="I92" s="807"/>
      <c r="J92" s="807"/>
      <c r="K92" s="807"/>
      <c r="L92" s="807"/>
      <c r="M92" s="807"/>
      <c r="N92" s="807"/>
      <c r="O92" s="807"/>
      <c r="P92" s="807"/>
      <c r="Q92" s="807"/>
      <c r="R92" s="846"/>
      <c r="S92" s="807"/>
    </row>
    <row r="93" spans="3:19">
      <c r="C93" s="807"/>
      <c r="D93" s="807"/>
      <c r="E93" s="807"/>
      <c r="F93" s="807"/>
      <c r="G93" s="807"/>
      <c r="H93" s="807"/>
      <c r="I93" s="807"/>
      <c r="J93" s="807"/>
      <c r="K93" s="807"/>
      <c r="L93" s="807"/>
      <c r="M93" s="807"/>
      <c r="N93" s="807"/>
      <c r="O93" s="807"/>
      <c r="P93" s="807"/>
      <c r="Q93" s="807"/>
      <c r="R93" s="846"/>
      <c r="S93" s="807"/>
    </row>
    <row r="94" spans="3:19">
      <c r="C94" s="807"/>
      <c r="D94" s="807"/>
      <c r="E94" s="807"/>
      <c r="F94" s="807"/>
      <c r="G94" s="807"/>
      <c r="H94" s="807"/>
      <c r="I94" s="807"/>
      <c r="J94" s="807"/>
      <c r="K94" s="807"/>
      <c r="L94" s="807"/>
      <c r="M94" s="807"/>
      <c r="N94" s="807"/>
      <c r="O94" s="807"/>
      <c r="P94" s="807"/>
      <c r="Q94" s="807"/>
      <c r="R94" s="846"/>
      <c r="S94" s="807"/>
    </row>
    <row r="95" spans="3:19">
      <c r="C95" s="807"/>
      <c r="D95" s="807"/>
      <c r="E95" s="807"/>
      <c r="F95" s="807"/>
      <c r="G95" s="807"/>
      <c r="H95" s="807"/>
      <c r="I95" s="807"/>
      <c r="J95" s="807"/>
      <c r="K95" s="807"/>
      <c r="L95" s="807"/>
      <c r="M95" s="807"/>
      <c r="N95" s="807"/>
      <c r="O95" s="807"/>
      <c r="P95" s="807"/>
      <c r="Q95" s="807"/>
      <c r="R95" s="846"/>
      <c r="S95" s="807"/>
    </row>
    <row r="96" spans="3:19">
      <c r="C96" s="807"/>
      <c r="D96" s="807"/>
      <c r="E96" s="807"/>
      <c r="F96" s="807"/>
      <c r="G96" s="807"/>
      <c r="H96" s="807"/>
      <c r="I96" s="807"/>
      <c r="J96" s="807"/>
      <c r="K96" s="807"/>
      <c r="L96" s="807"/>
      <c r="M96" s="807"/>
      <c r="N96" s="807"/>
      <c r="O96" s="807"/>
      <c r="P96" s="807"/>
      <c r="Q96" s="807"/>
      <c r="R96" s="846"/>
      <c r="S96" s="807"/>
    </row>
    <row r="97" spans="3:19">
      <c r="C97" s="807"/>
      <c r="D97" s="807"/>
      <c r="E97" s="807"/>
      <c r="F97" s="807"/>
      <c r="G97" s="807"/>
      <c r="H97" s="807"/>
      <c r="I97" s="807"/>
      <c r="J97" s="807"/>
      <c r="K97" s="807"/>
      <c r="L97" s="807"/>
      <c r="M97" s="807"/>
      <c r="N97" s="807"/>
      <c r="O97" s="807"/>
      <c r="P97" s="807"/>
      <c r="Q97" s="807"/>
      <c r="R97" s="846"/>
      <c r="S97" s="807"/>
    </row>
    <row r="98" spans="3:19">
      <c r="C98" s="807"/>
      <c r="D98" s="807"/>
      <c r="E98" s="807"/>
      <c r="F98" s="807"/>
      <c r="G98" s="807"/>
      <c r="H98" s="807"/>
      <c r="I98" s="807"/>
      <c r="J98" s="807"/>
      <c r="K98" s="807"/>
      <c r="L98" s="807"/>
      <c r="M98" s="807"/>
      <c r="N98" s="807"/>
      <c r="O98" s="807"/>
      <c r="P98" s="807"/>
      <c r="Q98" s="807"/>
      <c r="R98" s="846"/>
      <c r="S98" s="807"/>
    </row>
    <row r="99" spans="3:19">
      <c r="C99" s="807"/>
      <c r="D99" s="807"/>
      <c r="E99" s="807"/>
      <c r="F99" s="807"/>
      <c r="G99" s="807"/>
      <c r="H99" s="807"/>
      <c r="I99" s="807"/>
      <c r="J99" s="807"/>
      <c r="K99" s="807"/>
      <c r="L99" s="807"/>
      <c r="M99" s="807"/>
      <c r="N99" s="807"/>
      <c r="O99" s="807"/>
      <c r="P99" s="807"/>
      <c r="Q99" s="807"/>
      <c r="R99" s="846"/>
      <c r="S99" s="807"/>
    </row>
    <row r="100" spans="3:19">
      <c r="C100" s="807"/>
      <c r="D100" s="807"/>
      <c r="E100" s="807"/>
      <c r="F100" s="807"/>
      <c r="G100" s="807"/>
      <c r="H100" s="807"/>
      <c r="I100" s="807"/>
      <c r="J100" s="807"/>
      <c r="K100" s="807"/>
      <c r="L100" s="807"/>
      <c r="M100" s="807"/>
      <c r="N100" s="807"/>
      <c r="O100" s="807"/>
      <c r="P100" s="807"/>
      <c r="Q100" s="807"/>
      <c r="R100" s="846"/>
      <c r="S100" s="807"/>
    </row>
    <row r="101" spans="3:19">
      <c r="C101" s="807"/>
      <c r="D101" s="807"/>
      <c r="E101" s="807"/>
      <c r="F101" s="807"/>
      <c r="G101" s="807"/>
      <c r="H101" s="807"/>
      <c r="I101" s="807"/>
      <c r="J101" s="807"/>
      <c r="K101" s="807"/>
      <c r="L101" s="807"/>
      <c r="M101" s="807"/>
      <c r="N101" s="807"/>
      <c r="O101" s="807"/>
      <c r="P101" s="807"/>
      <c r="Q101" s="807"/>
      <c r="R101" s="846"/>
      <c r="S101" s="807"/>
    </row>
    <row r="102" spans="3:19">
      <c r="C102" s="807"/>
      <c r="D102" s="807"/>
      <c r="E102" s="807"/>
      <c r="F102" s="807"/>
      <c r="G102" s="807"/>
      <c r="H102" s="807"/>
      <c r="I102" s="807"/>
      <c r="J102" s="807"/>
      <c r="K102" s="807"/>
      <c r="L102" s="807"/>
      <c r="M102" s="807"/>
      <c r="N102" s="807"/>
      <c r="O102" s="807"/>
      <c r="P102" s="807"/>
      <c r="Q102" s="807"/>
      <c r="R102" s="846"/>
      <c r="S102" s="807"/>
    </row>
    <row r="103" spans="3:19">
      <c r="C103" s="807"/>
      <c r="D103" s="807"/>
      <c r="E103" s="807"/>
      <c r="F103" s="807"/>
      <c r="G103" s="807"/>
      <c r="H103" s="807"/>
      <c r="I103" s="807"/>
      <c r="J103" s="807"/>
      <c r="K103" s="807"/>
      <c r="L103" s="807"/>
      <c r="M103" s="807"/>
      <c r="N103" s="807"/>
      <c r="O103" s="807"/>
      <c r="P103" s="807"/>
      <c r="Q103" s="807"/>
      <c r="R103" s="846"/>
      <c r="S103" s="807"/>
    </row>
    <row r="104" spans="3:19">
      <c r="C104" s="807"/>
      <c r="D104" s="807"/>
      <c r="E104" s="807"/>
      <c r="F104" s="807"/>
      <c r="G104" s="807"/>
      <c r="H104" s="807"/>
      <c r="I104" s="807"/>
      <c r="J104" s="807"/>
      <c r="K104" s="807"/>
      <c r="L104" s="807"/>
      <c r="M104" s="807"/>
      <c r="N104" s="807"/>
      <c r="O104" s="807"/>
      <c r="P104" s="807"/>
      <c r="Q104" s="807"/>
      <c r="R104" s="846"/>
      <c r="S104" s="807"/>
    </row>
    <row r="105" spans="3:19">
      <c r="C105" s="807"/>
      <c r="D105" s="807"/>
      <c r="E105" s="807"/>
      <c r="F105" s="807"/>
      <c r="G105" s="807"/>
      <c r="H105" s="807"/>
      <c r="I105" s="807"/>
      <c r="J105" s="807"/>
      <c r="K105" s="807"/>
      <c r="L105" s="807"/>
      <c r="M105" s="807"/>
      <c r="N105" s="807"/>
      <c r="O105" s="807"/>
      <c r="P105" s="807"/>
      <c r="Q105" s="807"/>
      <c r="R105" s="846"/>
      <c r="S105" s="807"/>
    </row>
    <row r="106" spans="3:19">
      <c r="C106" s="807"/>
      <c r="D106" s="807"/>
      <c r="E106" s="807"/>
      <c r="F106" s="807"/>
      <c r="G106" s="807"/>
      <c r="H106" s="807"/>
      <c r="I106" s="807"/>
      <c r="J106" s="807"/>
      <c r="K106" s="807"/>
      <c r="L106" s="807"/>
      <c r="M106" s="807"/>
      <c r="N106" s="807"/>
      <c r="O106" s="807"/>
      <c r="P106" s="807"/>
      <c r="Q106" s="807"/>
      <c r="R106" s="846"/>
      <c r="S106" s="807"/>
    </row>
    <row r="107" spans="3:19">
      <c r="C107" s="807"/>
      <c r="D107" s="807"/>
      <c r="E107" s="807"/>
      <c r="F107" s="807"/>
      <c r="G107" s="807"/>
      <c r="H107" s="807"/>
      <c r="I107" s="807"/>
      <c r="J107" s="807"/>
      <c r="K107" s="807"/>
      <c r="L107" s="807"/>
      <c r="M107" s="807"/>
      <c r="N107" s="807"/>
      <c r="O107" s="807"/>
      <c r="P107" s="807"/>
      <c r="Q107" s="807"/>
      <c r="R107" s="846"/>
      <c r="S107" s="807"/>
    </row>
    <row r="108" spans="3:19">
      <c r="C108" s="807"/>
      <c r="D108" s="807"/>
      <c r="E108" s="807"/>
      <c r="F108" s="807"/>
      <c r="G108" s="807"/>
      <c r="H108" s="807"/>
      <c r="I108" s="807"/>
      <c r="J108" s="807"/>
      <c r="K108" s="807"/>
      <c r="L108" s="807"/>
      <c r="M108" s="807"/>
      <c r="N108" s="807"/>
      <c r="O108" s="807"/>
      <c r="P108" s="807"/>
      <c r="Q108" s="807"/>
      <c r="R108" s="846"/>
      <c r="S108" s="807"/>
    </row>
    <row r="109" spans="3:19">
      <c r="C109" s="807"/>
      <c r="D109" s="807"/>
      <c r="E109" s="807"/>
      <c r="F109" s="807"/>
      <c r="G109" s="807"/>
      <c r="H109" s="807"/>
      <c r="I109" s="807"/>
      <c r="J109" s="807"/>
      <c r="K109" s="807"/>
      <c r="L109" s="807"/>
      <c r="M109" s="807"/>
      <c r="N109" s="807"/>
      <c r="O109" s="807"/>
      <c r="P109" s="807"/>
      <c r="Q109" s="807"/>
      <c r="R109" s="846"/>
      <c r="S109" s="807"/>
    </row>
    <row r="110" spans="3:19">
      <c r="C110" s="807"/>
      <c r="D110" s="807"/>
      <c r="E110" s="807"/>
      <c r="F110" s="807"/>
      <c r="G110" s="807"/>
      <c r="H110" s="807"/>
      <c r="I110" s="807"/>
      <c r="J110" s="807"/>
      <c r="K110" s="807"/>
      <c r="L110" s="807"/>
      <c r="M110" s="807"/>
      <c r="N110" s="807"/>
      <c r="O110" s="807"/>
      <c r="P110" s="807"/>
      <c r="Q110" s="807"/>
      <c r="R110" s="846"/>
      <c r="S110" s="807"/>
    </row>
    <row r="111" spans="3:19">
      <c r="C111" s="807"/>
      <c r="D111" s="807"/>
      <c r="E111" s="807"/>
      <c r="F111" s="807"/>
      <c r="G111" s="807"/>
      <c r="H111" s="807"/>
      <c r="I111" s="807"/>
      <c r="J111" s="807"/>
      <c r="K111" s="807"/>
      <c r="L111" s="807"/>
      <c r="M111" s="807"/>
      <c r="N111" s="807"/>
      <c r="O111" s="807"/>
      <c r="P111" s="807"/>
      <c r="Q111" s="807"/>
      <c r="R111" s="846"/>
      <c r="S111" s="807"/>
    </row>
    <row r="112" spans="3:19">
      <c r="C112" s="807"/>
      <c r="D112" s="807"/>
      <c r="E112" s="807"/>
      <c r="F112" s="807"/>
      <c r="G112" s="807"/>
      <c r="H112" s="807"/>
      <c r="I112" s="807"/>
      <c r="J112" s="807"/>
      <c r="K112" s="807"/>
      <c r="L112" s="807"/>
      <c r="M112" s="807"/>
      <c r="N112" s="807"/>
      <c r="O112" s="807"/>
      <c r="P112" s="807"/>
      <c r="Q112" s="807"/>
      <c r="R112" s="846"/>
      <c r="S112" s="807"/>
    </row>
    <row r="113" spans="3:19">
      <c r="C113" s="807"/>
      <c r="D113" s="807"/>
      <c r="E113" s="807"/>
      <c r="F113" s="807"/>
      <c r="G113" s="807"/>
      <c r="H113" s="807"/>
      <c r="I113" s="807"/>
      <c r="J113" s="807"/>
      <c r="K113" s="807"/>
      <c r="L113" s="807"/>
      <c r="M113" s="807"/>
      <c r="N113" s="807"/>
      <c r="O113" s="807"/>
      <c r="P113" s="807"/>
      <c r="Q113" s="807"/>
      <c r="R113" s="846"/>
      <c r="S113" s="807"/>
    </row>
    <row r="114" spans="3:19">
      <c r="C114" s="807"/>
      <c r="D114" s="807"/>
      <c r="E114" s="807"/>
      <c r="F114" s="807"/>
      <c r="G114" s="807"/>
      <c r="H114" s="807"/>
      <c r="I114" s="807"/>
      <c r="J114" s="807"/>
      <c r="K114" s="807"/>
      <c r="L114" s="807"/>
      <c r="M114" s="807"/>
      <c r="N114" s="807"/>
      <c r="O114" s="807"/>
      <c r="P114" s="807"/>
      <c r="Q114" s="807"/>
      <c r="R114" s="846"/>
      <c r="S114" s="807"/>
    </row>
    <row r="115" spans="3:19">
      <c r="C115" s="807"/>
      <c r="D115" s="807"/>
      <c r="E115" s="807"/>
      <c r="F115" s="807"/>
      <c r="G115" s="807"/>
      <c r="H115" s="807"/>
      <c r="I115" s="807"/>
      <c r="J115" s="807"/>
      <c r="K115" s="807"/>
      <c r="L115" s="807"/>
      <c r="M115" s="807"/>
      <c r="N115" s="807"/>
      <c r="O115" s="807"/>
      <c r="P115" s="807"/>
      <c r="Q115" s="807"/>
      <c r="R115" s="846"/>
      <c r="S115" s="807"/>
    </row>
    <row r="116" spans="3:19">
      <c r="C116" s="807"/>
      <c r="D116" s="807"/>
      <c r="E116" s="807"/>
      <c r="F116" s="807"/>
      <c r="G116" s="807"/>
      <c r="H116" s="807"/>
      <c r="I116" s="807"/>
      <c r="J116" s="807"/>
      <c r="K116" s="807"/>
      <c r="L116" s="807"/>
      <c r="M116" s="807"/>
      <c r="N116" s="807"/>
      <c r="O116" s="807"/>
      <c r="P116" s="807"/>
      <c r="Q116" s="807"/>
      <c r="R116" s="846"/>
      <c r="S116" s="807"/>
    </row>
    <row r="117" spans="3:19">
      <c r="C117" s="807"/>
      <c r="D117" s="807"/>
      <c r="E117" s="807"/>
      <c r="F117" s="807"/>
      <c r="G117" s="807"/>
      <c r="H117" s="807"/>
      <c r="I117" s="807"/>
      <c r="J117" s="807"/>
      <c r="K117" s="807"/>
      <c r="L117" s="807"/>
      <c r="M117" s="807"/>
      <c r="N117" s="807"/>
      <c r="O117" s="807"/>
      <c r="P117" s="807"/>
      <c r="Q117" s="807"/>
      <c r="R117" s="846"/>
      <c r="S117" s="807"/>
    </row>
    <row r="118" spans="3:19">
      <c r="C118" s="807"/>
      <c r="D118" s="807"/>
      <c r="E118" s="807"/>
      <c r="F118" s="807"/>
      <c r="G118" s="807"/>
      <c r="H118" s="807"/>
      <c r="I118" s="807"/>
      <c r="J118" s="807"/>
      <c r="K118" s="807"/>
      <c r="L118" s="807"/>
      <c r="M118" s="807"/>
      <c r="N118" s="807"/>
      <c r="O118" s="807"/>
      <c r="P118" s="807"/>
      <c r="Q118" s="807"/>
      <c r="R118" s="846"/>
      <c r="S118" s="807"/>
    </row>
    <row r="119" spans="3:19">
      <c r="C119" s="807"/>
      <c r="D119" s="807"/>
      <c r="E119" s="807"/>
      <c r="F119" s="807"/>
      <c r="G119" s="807"/>
      <c r="H119" s="807"/>
      <c r="I119" s="807"/>
      <c r="J119" s="807"/>
      <c r="K119" s="807"/>
      <c r="L119" s="807"/>
      <c r="M119" s="807"/>
      <c r="N119" s="807"/>
      <c r="O119" s="807"/>
      <c r="P119" s="807"/>
      <c r="Q119" s="807"/>
      <c r="R119" s="846"/>
      <c r="S119" s="807"/>
    </row>
    <row r="120" spans="3:19">
      <c r="C120" s="807"/>
      <c r="D120" s="807"/>
      <c r="E120" s="807"/>
      <c r="F120" s="807"/>
      <c r="G120" s="807"/>
      <c r="H120" s="807"/>
      <c r="I120" s="807"/>
      <c r="J120" s="807"/>
      <c r="K120" s="807"/>
      <c r="L120" s="807"/>
      <c r="M120" s="807"/>
      <c r="N120" s="807"/>
      <c r="O120" s="807"/>
      <c r="P120" s="807"/>
      <c r="Q120" s="807"/>
      <c r="R120" s="846"/>
      <c r="S120" s="807"/>
    </row>
    <row r="121" spans="3:19">
      <c r="C121" s="807"/>
      <c r="D121" s="807"/>
      <c r="E121" s="807"/>
      <c r="F121" s="807"/>
      <c r="G121" s="807"/>
      <c r="H121" s="807"/>
      <c r="I121" s="807"/>
      <c r="J121" s="807"/>
      <c r="K121" s="807"/>
      <c r="L121" s="807"/>
      <c r="M121" s="807"/>
      <c r="N121" s="807"/>
      <c r="O121" s="807"/>
      <c r="P121" s="807"/>
      <c r="Q121" s="807"/>
      <c r="R121" s="846"/>
      <c r="S121" s="807"/>
    </row>
    <row r="122" spans="3:19">
      <c r="C122" s="807"/>
      <c r="D122" s="807"/>
      <c r="E122" s="807"/>
      <c r="F122" s="807"/>
      <c r="G122" s="807"/>
      <c r="H122" s="807"/>
      <c r="I122" s="807"/>
      <c r="J122" s="807"/>
      <c r="K122" s="807"/>
      <c r="L122" s="807"/>
      <c r="M122" s="807"/>
      <c r="N122" s="807"/>
      <c r="O122" s="807"/>
      <c r="P122" s="807"/>
      <c r="Q122" s="807"/>
      <c r="R122" s="846"/>
      <c r="S122" s="807"/>
    </row>
    <row r="123" spans="3:19">
      <c r="C123" s="807"/>
      <c r="D123" s="807"/>
      <c r="E123" s="807"/>
      <c r="F123" s="807"/>
      <c r="G123" s="807"/>
      <c r="H123" s="807"/>
      <c r="I123" s="807"/>
      <c r="J123" s="807"/>
      <c r="K123" s="807"/>
      <c r="L123" s="807"/>
      <c r="M123" s="807"/>
      <c r="N123" s="807"/>
      <c r="O123" s="807"/>
      <c r="P123" s="807"/>
      <c r="Q123" s="807"/>
      <c r="R123" s="846"/>
      <c r="S123" s="807"/>
    </row>
    <row r="124" spans="3:19">
      <c r="C124" s="807"/>
      <c r="D124" s="807"/>
      <c r="E124" s="807"/>
      <c r="F124" s="807"/>
      <c r="G124" s="807"/>
      <c r="H124" s="807"/>
      <c r="I124" s="807"/>
      <c r="J124" s="807"/>
      <c r="K124" s="807"/>
      <c r="L124" s="807"/>
      <c r="M124" s="807"/>
      <c r="N124" s="807"/>
      <c r="O124" s="807"/>
      <c r="P124" s="807"/>
      <c r="Q124" s="807"/>
      <c r="R124" s="846"/>
      <c r="S124" s="807"/>
    </row>
    <row r="125" spans="3:19">
      <c r="C125" s="807"/>
      <c r="D125" s="807"/>
      <c r="E125" s="807"/>
      <c r="F125" s="807"/>
      <c r="G125" s="807"/>
      <c r="H125" s="807"/>
      <c r="I125" s="807"/>
      <c r="J125" s="807"/>
      <c r="K125" s="807"/>
      <c r="L125" s="807"/>
      <c r="M125" s="807"/>
      <c r="N125" s="807"/>
      <c r="O125" s="807"/>
      <c r="P125" s="807"/>
      <c r="Q125" s="807"/>
      <c r="R125" s="846"/>
      <c r="S125" s="807"/>
    </row>
    <row r="126" spans="3:19">
      <c r="C126" s="807"/>
      <c r="D126" s="807"/>
      <c r="E126" s="807"/>
      <c r="F126" s="807"/>
      <c r="G126" s="807"/>
      <c r="H126" s="807"/>
      <c r="I126" s="807"/>
      <c r="J126" s="807"/>
      <c r="K126" s="807"/>
      <c r="L126" s="807"/>
      <c r="M126" s="807"/>
      <c r="N126" s="807"/>
      <c r="O126" s="807"/>
      <c r="P126" s="807"/>
      <c r="Q126" s="807"/>
      <c r="R126" s="846"/>
      <c r="S126" s="807"/>
    </row>
    <row r="127" spans="3:19">
      <c r="C127" s="807"/>
      <c r="D127" s="807"/>
      <c r="E127" s="807"/>
      <c r="F127" s="807"/>
      <c r="G127" s="807"/>
      <c r="H127" s="807"/>
      <c r="I127" s="807"/>
      <c r="J127" s="807"/>
      <c r="K127" s="807"/>
      <c r="L127" s="807"/>
      <c r="M127" s="807"/>
      <c r="N127" s="807"/>
      <c r="O127" s="807"/>
      <c r="P127" s="807"/>
      <c r="Q127" s="807"/>
      <c r="R127" s="846"/>
      <c r="S127" s="807"/>
    </row>
    <row r="128" spans="3:19">
      <c r="C128" s="807"/>
      <c r="D128" s="807"/>
      <c r="E128" s="807"/>
      <c r="F128" s="807"/>
      <c r="G128" s="807"/>
      <c r="H128" s="807"/>
      <c r="I128" s="807"/>
      <c r="J128" s="807"/>
      <c r="K128" s="807"/>
      <c r="L128" s="807"/>
      <c r="M128" s="807"/>
      <c r="N128" s="807"/>
      <c r="O128" s="807"/>
      <c r="P128" s="807"/>
      <c r="Q128" s="807"/>
      <c r="R128" s="846"/>
      <c r="S128" s="807"/>
    </row>
    <row r="129" spans="3:19">
      <c r="C129" s="807"/>
      <c r="D129" s="807"/>
      <c r="E129" s="807"/>
      <c r="F129" s="807"/>
      <c r="G129" s="807"/>
      <c r="H129" s="807"/>
      <c r="I129" s="807"/>
      <c r="J129" s="807"/>
      <c r="K129" s="807"/>
      <c r="L129" s="807"/>
      <c r="M129" s="807"/>
      <c r="N129" s="807"/>
      <c r="O129" s="807"/>
      <c r="P129" s="807"/>
      <c r="Q129" s="807"/>
      <c r="R129" s="846"/>
      <c r="S129" s="807"/>
    </row>
    <row r="130" spans="3:19">
      <c r="C130" s="807"/>
      <c r="D130" s="807"/>
      <c r="E130" s="807"/>
      <c r="F130" s="807"/>
      <c r="G130" s="807"/>
      <c r="H130" s="807"/>
      <c r="I130" s="807"/>
      <c r="J130" s="807"/>
      <c r="K130" s="807"/>
      <c r="L130" s="807"/>
      <c r="M130" s="807"/>
      <c r="N130" s="807"/>
      <c r="O130" s="807"/>
      <c r="P130" s="807"/>
      <c r="Q130" s="807"/>
      <c r="R130" s="846"/>
      <c r="S130" s="807"/>
    </row>
    <row r="131" spans="3:19">
      <c r="C131" s="807"/>
      <c r="D131" s="807"/>
      <c r="E131" s="807"/>
      <c r="F131" s="807"/>
      <c r="G131" s="807"/>
      <c r="H131" s="807"/>
      <c r="I131" s="807"/>
      <c r="J131" s="807"/>
      <c r="K131" s="807"/>
      <c r="L131" s="807"/>
      <c r="M131" s="807"/>
      <c r="N131" s="807"/>
      <c r="O131" s="807"/>
      <c r="P131" s="807"/>
      <c r="Q131" s="807"/>
      <c r="R131" s="846"/>
      <c r="S131" s="807"/>
    </row>
    <row r="132" spans="3:19">
      <c r="C132" s="807"/>
      <c r="D132" s="807"/>
      <c r="E132" s="807"/>
      <c r="F132" s="807"/>
      <c r="G132" s="807"/>
      <c r="H132" s="807"/>
      <c r="I132" s="807"/>
      <c r="J132" s="807"/>
      <c r="K132" s="807"/>
      <c r="L132" s="807"/>
      <c r="M132" s="807"/>
      <c r="N132" s="807"/>
      <c r="O132" s="807"/>
      <c r="P132" s="807"/>
      <c r="Q132" s="807"/>
      <c r="R132" s="846"/>
      <c r="S132" s="807"/>
    </row>
    <row r="133" spans="3:19">
      <c r="C133" s="807"/>
      <c r="D133" s="807"/>
      <c r="E133" s="807"/>
      <c r="F133" s="807"/>
      <c r="G133" s="807"/>
      <c r="H133" s="807"/>
      <c r="I133" s="807"/>
      <c r="J133" s="807"/>
      <c r="K133" s="807"/>
      <c r="L133" s="807"/>
      <c r="M133" s="807"/>
      <c r="N133" s="807"/>
      <c r="O133" s="807"/>
      <c r="P133" s="807"/>
      <c r="Q133" s="807"/>
      <c r="R133" s="846"/>
      <c r="S133" s="807"/>
    </row>
    <row r="134" spans="3:19">
      <c r="C134" s="807"/>
      <c r="D134" s="807"/>
      <c r="E134" s="807"/>
      <c r="F134" s="807"/>
      <c r="G134" s="807"/>
      <c r="H134" s="807"/>
      <c r="I134" s="807"/>
      <c r="J134" s="807"/>
      <c r="K134" s="807"/>
      <c r="L134" s="807"/>
      <c r="M134" s="807"/>
      <c r="N134" s="807"/>
      <c r="O134" s="807"/>
      <c r="P134" s="807"/>
      <c r="Q134" s="807"/>
      <c r="R134" s="846"/>
      <c r="S134" s="807"/>
    </row>
    <row r="135" spans="3:19">
      <c r="C135" s="807"/>
      <c r="D135" s="807"/>
      <c r="E135" s="807"/>
      <c r="F135" s="807"/>
      <c r="G135" s="807"/>
      <c r="H135" s="807"/>
      <c r="I135" s="807"/>
      <c r="J135" s="807"/>
      <c r="K135" s="807"/>
      <c r="L135" s="807"/>
      <c r="M135" s="807"/>
      <c r="N135" s="807"/>
      <c r="O135" s="807"/>
      <c r="P135" s="807"/>
      <c r="Q135" s="807"/>
      <c r="R135" s="846"/>
      <c r="S135" s="807"/>
    </row>
    <row r="136" spans="3:19">
      <c r="C136" s="807"/>
      <c r="D136" s="807"/>
      <c r="E136" s="807"/>
      <c r="F136" s="807"/>
      <c r="G136" s="807"/>
      <c r="H136" s="807"/>
      <c r="I136" s="807"/>
      <c r="J136" s="807"/>
      <c r="K136" s="807"/>
      <c r="L136" s="807"/>
      <c r="M136" s="807"/>
      <c r="N136" s="807"/>
      <c r="O136" s="807"/>
      <c r="P136" s="807"/>
      <c r="Q136" s="807"/>
      <c r="R136" s="846"/>
      <c r="S136" s="807"/>
    </row>
    <row r="137" spans="3:19">
      <c r="C137" s="807"/>
      <c r="D137" s="807"/>
      <c r="E137" s="807"/>
      <c r="F137" s="807"/>
      <c r="G137" s="807"/>
      <c r="H137" s="807"/>
      <c r="I137" s="807"/>
      <c r="J137" s="807"/>
      <c r="K137" s="807"/>
      <c r="L137" s="807"/>
      <c r="M137" s="807"/>
      <c r="N137" s="807"/>
      <c r="O137" s="807"/>
      <c r="P137" s="807"/>
      <c r="Q137" s="807"/>
      <c r="R137" s="846"/>
      <c r="S137" s="807"/>
    </row>
    <row r="138" spans="3:19">
      <c r="C138" s="807"/>
      <c r="D138" s="807"/>
      <c r="E138" s="807"/>
      <c r="F138" s="807"/>
      <c r="G138" s="807"/>
      <c r="H138" s="807"/>
      <c r="I138" s="807"/>
      <c r="J138" s="807"/>
      <c r="K138" s="807"/>
      <c r="L138" s="807"/>
      <c r="M138" s="807"/>
      <c r="N138" s="807"/>
      <c r="O138" s="807"/>
      <c r="P138" s="807"/>
      <c r="Q138" s="807"/>
      <c r="R138" s="846"/>
      <c r="S138" s="807"/>
    </row>
    <row r="139" spans="3:19">
      <c r="C139" s="807"/>
      <c r="D139" s="807"/>
      <c r="E139" s="807"/>
      <c r="F139" s="807"/>
      <c r="G139" s="807"/>
      <c r="H139" s="807"/>
      <c r="I139" s="807"/>
      <c r="J139" s="807"/>
      <c r="K139" s="807"/>
      <c r="L139" s="807"/>
      <c r="M139" s="807"/>
      <c r="N139" s="807"/>
      <c r="O139" s="807"/>
      <c r="P139" s="807"/>
      <c r="Q139" s="807"/>
      <c r="R139" s="846"/>
      <c r="S139" s="807"/>
    </row>
    <row r="140" spans="3:19">
      <c r="C140" s="807"/>
      <c r="D140" s="807"/>
      <c r="E140" s="807"/>
      <c r="F140" s="807"/>
      <c r="G140" s="807"/>
      <c r="H140" s="807"/>
      <c r="I140" s="807"/>
      <c r="J140" s="807"/>
      <c r="K140" s="807"/>
      <c r="L140" s="807"/>
      <c r="M140" s="807"/>
      <c r="N140" s="807"/>
      <c r="O140" s="807"/>
      <c r="P140" s="807"/>
      <c r="Q140" s="807"/>
      <c r="R140" s="846"/>
      <c r="S140" s="807"/>
    </row>
    <row r="141" spans="3:19">
      <c r="C141" s="807"/>
      <c r="D141" s="807"/>
      <c r="E141" s="807"/>
      <c r="F141" s="807"/>
      <c r="G141" s="807"/>
      <c r="H141" s="807"/>
      <c r="I141" s="807"/>
      <c r="J141" s="807"/>
      <c r="K141" s="807"/>
      <c r="L141" s="807"/>
      <c r="M141" s="807"/>
      <c r="N141" s="807"/>
      <c r="O141" s="807"/>
      <c r="P141" s="807"/>
      <c r="Q141" s="807"/>
      <c r="R141" s="846"/>
      <c r="S141" s="807"/>
    </row>
    <row r="142" spans="3:19">
      <c r="C142" s="807"/>
      <c r="D142" s="807"/>
      <c r="E142" s="807"/>
      <c r="F142" s="807"/>
      <c r="G142" s="807"/>
      <c r="H142" s="807"/>
      <c r="I142" s="807"/>
      <c r="J142" s="807"/>
      <c r="K142" s="807"/>
      <c r="L142" s="807"/>
      <c r="M142" s="807"/>
      <c r="N142" s="807"/>
      <c r="O142" s="807"/>
      <c r="P142" s="807"/>
      <c r="Q142" s="807"/>
      <c r="R142" s="846"/>
      <c r="S142" s="807"/>
    </row>
    <row r="143" spans="3:19">
      <c r="C143" s="807"/>
      <c r="D143" s="807"/>
      <c r="E143" s="807"/>
      <c r="F143" s="807"/>
      <c r="G143" s="807"/>
      <c r="H143" s="807"/>
      <c r="I143" s="807"/>
      <c r="J143" s="807"/>
      <c r="K143" s="807"/>
      <c r="L143" s="807"/>
      <c r="M143" s="807"/>
      <c r="N143" s="807"/>
      <c r="O143" s="807"/>
      <c r="P143" s="807"/>
      <c r="Q143" s="807"/>
      <c r="R143" s="846"/>
      <c r="S143" s="807"/>
    </row>
    <row r="144" spans="3:19">
      <c r="C144" s="807"/>
      <c r="D144" s="807"/>
      <c r="E144" s="807"/>
      <c r="F144" s="807"/>
      <c r="G144" s="807"/>
      <c r="H144" s="807"/>
      <c r="I144" s="807"/>
      <c r="J144" s="807"/>
      <c r="K144" s="807"/>
      <c r="L144" s="807"/>
      <c r="M144" s="807"/>
      <c r="N144" s="807"/>
      <c r="O144" s="807"/>
      <c r="P144" s="807"/>
      <c r="Q144" s="807"/>
      <c r="R144" s="846"/>
      <c r="S144" s="807"/>
    </row>
    <row r="145" spans="3:19">
      <c r="C145" s="807"/>
      <c r="D145" s="807"/>
      <c r="E145" s="807"/>
      <c r="F145" s="807"/>
      <c r="G145" s="807"/>
      <c r="H145" s="807"/>
      <c r="I145" s="807"/>
      <c r="J145" s="807"/>
      <c r="K145" s="807"/>
      <c r="L145" s="807"/>
      <c r="M145" s="807"/>
      <c r="N145" s="807"/>
      <c r="O145" s="807"/>
      <c r="P145" s="807"/>
      <c r="Q145" s="807"/>
      <c r="R145" s="846"/>
      <c r="S145" s="807"/>
    </row>
    <row r="146" spans="3:19">
      <c r="C146" s="807"/>
      <c r="D146" s="807"/>
      <c r="E146" s="807"/>
      <c r="F146" s="807"/>
      <c r="G146" s="807"/>
      <c r="H146" s="807"/>
      <c r="I146" s="807"/>
      <c r="J146" s="807"/>
      <c r="K146" s="807"/>
      <c r="L146" s="807"/>
      <c r="M146" s="807"/>
      <c r="N146" s="807"/>
      <c r="O146" s="807"/>
      <c r="P146" s="807"/>
      <c r="Q146" s="807"/>
      <c r="R146" s="846"/>
      <c r="S146" s="807"/>
    </row>
    <row r="147" spans="3:19">
      <c r="C147" s="807"/>
      <c r="D147" s="807"/>
      <c r="E147" s="807"/>
      <c r="F147" s="807"/>
      <c r="G147" s="807"/>
      <c r="H147" s="807"/>
      <c r="I147" s="807"/>
      <c r="J147" s="807"/>
      <c r="K147" s="807"/>
      <c r="L147" s="807"/>
      <c r="M147" s="807"/>
      <c r="N147" s="807"/>
      <c r="O147" s="807"/>
      <c r="P147" s="807"/>
      <c r="Q147" s="807"/>
      <c r="R147" s="846"/>
      <c r="S147" s="807"/>
    </row>
    <row r="148" spans="3:19">
      <c r="C148" s="807"/>
      <c r="D148" s="807"/>
      <c r="E148" s="807"/>
      <c r="F148" s="807"/>
      <c r="G148" s="807"/>
      <c r="H148" s="807"/>
      <c r="I148" s="807"/>
      <c r="J148" s="807"/>
      <c r="K148" s="807"/>
      <c r="L148" s="807"/>
      <c r="M148" s="807"/>
      <c r="N148" s="807"/>
      <c r="O148" s="807"/>
      <c r="P148" s="807"/>
      <c r="Q148" s="807"/>
      <c r="R148" s="846"/>
      <c r="S148" s="807"/>
    </row>
    <row r="149" spans="3:19">
      <c r="C149" s="807"/>
      <c r="D149" s="807"/>
      <c r="E149" s="807"/>
      <c r="F149" s="807"/>
      <c r="G149" s="807"/>
      <c r="H149" s="807"/>
      <c r="I149" s="807"/>
      <c r="J149" s="807"/>
      <c r="K149" s="807"/>
      <c r="L149" s="807"/>
      <c r="M149" s="807"/>
      <c r="N149" s="807"/>
      <c r="O149" s="807"/>
      <c r="P149" s="807"/>
      <c r="Q149" s="807"/>
      <c r="R149" s="846"/>
      <c r="S149" s="807"/>
    </row>
    <row r="150" spans="3:19">
      <c r="C150" s="807"/>
      <c r="D150" s="807"/>
      <c r="E150" s="807"/>
      <c r="F150" s="807"/>
      <c r="G150" s="807"/>
      <c r="H150" s="807"/>
      <c r="I150" s="807"/>
      <c r="J150" s="807"/>
      <c r="K150" s="807"/>
      <c r="L150" s="807"/>
      <c r="M150" s="807"/>
      <c r="N150" s="807"/>
      <c r="O150" s="807"/>
      <c r="P150" s="807"/>
      <c r="Q150" s="807"/>
      <c r="R150" s="846"/>
      <c r="S150" s="807"/>
    </row>
    <row r="151" spans="3:19">
      <c r="C151" s="807"/>
      <c r="D151" s="807"/>
      <c r="E151" s="807"/>
      <c r="F151" s="807"/>
      <c r="G151" s="807"/>
      <c r="H151" s="807"/>
      <c r="I151" s="807"/>
      <c r="J151" s="807"/>
      <c r="K151" s="807"/>
      <c r="L151" s="807"/>
      <c r="M151" s="807"/>
      <c r="N151" s="807"/>
      <c r="O151" s="807"/>
      <c r="P151" s="807"/>
      <c r="Q151" s="807"/>
      <c r="R151" s="846"/>
      <c r="S151" s="807"/>
    </row>
    <row r="152" spans="3:19">
      <c r="C152" s="807"/>
      <c r="D152" s="807"/>
      <c r="E152" s="807"/>
      <c r="F152" s="807"/>
      <c r="G152" s="807"/>
      <c r="H152" s="807"/>
      <c r="I152" s="807"/>
      <c r="J152" s="807"/>
      <c r="K152" s="807"/>
      <c r="L152" s="807"/>
      <c r="M152" s="807"/>
      <c r="N152" s="807"/>
      <c r="O152" s="807"/>
      <c r="P152" s="807"/>
      <c r="Q152" s="807"/>
      <c r="R152" s="846"/>
      <c r="S152" s="807"/>
    </row>
    <row r="153" spans="3:19">
      <c r="C153" s="807"/>
      <c r="D153" s="807"/>
      <c r="E153" s="807"/>
      <c r="F153" s="807"/>
      <c r="G153" s="807"/>
      <c r="H153" s="807"/>
      <c r="I153" s="807"/>
      <c r="J153" s="807"/>
      <c r="K153" s="807"/>
      <c r="L153" s="807"/>
      <c r="M153" s="807"/>
      <c r="N153" s="807"/>
      <c r="O153" s="807"/>
      <c r="P153" s="807"/>
      <c r="Q153" s="807"/>
      <c r="R153" s="846"/>
      <c r="S153" s="807"/>
    </row>
    <row r="154" spans="3:19">
      <c r="C154" s="807"/>
      <c r="D154" s="807"/>
      <c r="E154" s="807"/>
      <c r="F154" s="807"/>
      <c r="G154" s="807"/>
      <c r="H154" s="807"/>
      <c r="I154" s="807"/>
      <c r="J154" s="807"/>
      <c r="K154" s="807"/>
      <c r="L154" s="807"/>
      <c r="M154" s="807"/>
      <c r="N154" s="807"/>
      <c r="O154" s="807"/>
      <c r="P154" s="807"/>
      <c r="Q154" s="807"/>
      <c r="R154" s="846"/>
      <c r="S154" s="807"/>
    </row>
    <row r="155" spans="3:19">
      <c r="C155" s="807"/>
      <c r="D155" s="807"/>
      <c r="E155" s="807"/>
      <c r="F155" s="807"/>
      <c r="G155" s="807"/>
      <c r="H155" s="807"/>
      <c r="I155" s="807"/>
      <c r="J155" s="807"/>
      <c r="K155" s="807"/>
      <c r="L155" s="807"/>
      <c r="M155" s="807"/>
      <c r="N155" s="807"/>
      <c r="O155" s="807"/>
      <c r="P155" s="807"/>
      <c r="Q155" s="807"/>
      <c r="R155" s="846"/>
      <c r="S155" s="807"/>
    </row>
    <row r="156" spans="3:19">
      <c r="C156" s="807"/>
      <c r="D156" s="807"/>
      <c r="E156" s="807"/>
      <c r="F156" s="807"/>
      <c r="G156" s="807"/>
      <c r="H156" s="807"/>
      <c r="I156" s="807"/>
      <c r="J156" s="807"/>
      <c r="K156" s="807"/>
      <c r="L156" s="807"/>
      <c r="M156" s="807"/>
      <c r="N156" s="807"/>
      <c r="O156" s="807"/>
      <c r="P156" s="807"/>
      <c r="Q156" s="807"/>
      <c r="R156" s="846"/>
      <c r="S156" s="807"/>
    </row>
    <row r="157" spans="3:19">
      <c r="C157" s="807"/>
      <c r="D157" s="807"/>
      <c r="E157" s="807"/>
      <c r="F157" s="807"/>
      <c r="G157" s="807"/>
      <c r="H157" s="807"/>
      <c r="I157" s="807"/>
      <c r="J157" s="807"/>
      <c r="K157" s="807"/>
      <c r="L157" s="807"/>
      <c r="M157" s="807"/>
      <c r="N157" s="807"/>
      <c r="O157" s="807"/>
      <c r="P157" s="807"/>
      <c r="Q157" s="807"/>
      <c r="R157" s="846"/>
      <c r="S157" s="807"/>
    </row>
    <row r="158" spans="3:19">
      <c r="C158" s="807"/>
      <c r="D158" s="807"/>
      <c r="E158" s="807"/>
      <c r="F158" s="807"/>
      <c r="G158" s="807"/>
      <c r="H158" s="807"/>
      <c r="I158" s="807"/>
      <c r="J158" s="807"/>
      <c r="K158" s="807"/>
      <c r="L158" s="807"/>
      <c r="M158" s="807"/>
      <c r="N158" s="807"/>
      <c r="O158" s="807"/>
      <c r="P158" s="807"/>
      <c r="Q158" s="807"/>
      <c r="R158" s="846"/>
      <c r="S158" s="807"/>
    </row>
    <row r="159" spans="3:19">
      <c r="C159" s="807"/>
      <c r="D159" s="807"/>
      <c r="E159" s="807"/>
      <c r="F159" s="807"/>
      <c r="G159" s="807"/>
      <c r="H159" s="807"/>
      <c r="I159" s="807"/>
      <c r="J159" s="807"/>
      <c r="K159" s="807"/>
      <c r="L159" s="807"/>
      <c r="M159" s="807"/>
      <c r="N159" s="807"/>
      <c r="O159" s="807"/>
      <c r="P159" s="807"/>
      <c r="Q159" s="807"/>
      <c r="R159" s="846"/>
      <c r="S159" s="807"/>
    </row>
    <row r="160" spans="3:19">
      <c r="C160" s="807"/>
      <c r="D160" s="807"/>
      <c r="E160" s="807"/>
      <c r="F160" s="807"/>
      <c r="G160" s="807"/>
      <c r="H160" s="807"/>
      <c r="I160" s="807"/>
      <c r="J160" s="807"/>
      <c r="K160" s="807"/>
      <c r="L160" s="807"/>
      <c r="M160" s="807"/>
      <c r="N160" s="807"/>
      <c r="O160" s="807"/>
      <c r="P160" s="807"/>
      <c r="Q160" s="807"/>
      <c r="R160" s="846"/>
      <c r="S160" s="807"/>
    </row>
    <row r="161" spans="3:19">
      <c r="C161" s="807"/>
      <c r="D161" s="807"/>
      <c r="E161" s="807"/>
      <c r="F161" s="807"/>
      <c r="G161" s="807"/>
      <c r="H161" s="807"/>
      <c r="I161" s="807"/>
      <c r="J161" s="807"/>
      <c r="K161" s="807"/>
      <c r="L161" s="807"/>
      <c r="M161" s="807"/>
      <c r="N161" s="807"/>
      <c r="O161" s="807"/>
      <c r="P161" s="807"/>
      <c r="Q161" s="807"/>
      <c r="R161" s="846"/>
      <c r="S161" s="807"/>
    </row>
    <row r="162" spans="3:19">
      <c r="C162" s="807"/>
      <c r="D162" s="807"/>
      <c r="E162" s="807"/>
      <c r="F162" s="807"/>
      <c r="G162" s="807"/>
      <c r="H162" s="807"/>
      <c r="I162" s="807"/>
      <c r="J162" s="807"/>
      <c r="K162" s="807"/>
      <c r="L162" s="807"/>
      <c r="M162" s="807"/>
      <c r="N162" s="807"/>
      <c r="O162" s="807"/>
      <c r="P162" s="807"/>
      <c r="Q162" s="807"/>
      <c r="R162" s="846"/>
      <c r="S162" s="807"/>
    </row>
    <row r="163" spans="3:19">
      <c r="C163" s="807"/>
      <c r="D163" s="807"/>
      <c r="E163" s="807"/>
      <c r="F163" s="807"/>
      <c r="G163" s="807"/>
      <c r="H163" s="807"/>
      <c r="I163" s="807"/>
      <c r="J163" s="807"/>
      <c r="K163" s="807"/>
      <c r="L163" s="807"/>
      <c r="M163" s="807"/>
      <c r="N163" s="807"/>
      <c r="O163" s="807"/>
      <c r="P163" s="807"/>
      <c r="Q163" s="807"/>
      <c r="R163" s="846"/>
      <c r="S163" s="807"/>
    </row>
    <row r="164" spans="3:19">
      <c r="C164" s="807"/>
      <c r="D164" s="807"/>
      <c r="E164" s="807"/>
      <c r="F164" s="807"/>
      <c r="G164" s="807"/>
      <c r="H164" s="807"/>
      <c r="I164" s="807"/>
      <c r="J164" s="807"/>
      <c r="K164" s="807"/>
      <c r="L164" s="807"/>
      <c r="M164" s="807"/>
      <c r="N164" s="807"/>
      <c r="O164" s="807"/>
      <c r="P164" s="807"/>
      <c r="Q164" s="807"/>
      <c r="R164" s="846"/>
      <c r="S164" s="807"/>
    </row>
    <row r="165" spans="3:19">
      <c r="C165" s="807"/>
      <c r="D165" s="807"/>
      <c r="E165" s="807"/>
      <c r="F165" s="807"/>
      <c r="G165" s="807"/>
      <c r="H165" s="807"/>
      <c r="I165" s="807"/>
      <c r="J165" s="807"/>
      <c r="K165" s="807"/>
      <c r="L165" s="807"/>
      <c r="M165" s="807"/>
      <c r="N165" s="807"/>
      <c r="O165" s="807"/>
      <c r="P165" s="807"/>
      <c r="Q165" s="807"/>
      <c r="R165" s="846"/>
      <c r="S165" s="807"/>
    </row>
    <row r="166" spans="3:19">
      <c r="C166" s="807"/>
      <c r="D166" s="807"/>
      <c r="E166" s="807"/>
      <c r="F166" s="807"/>
      <c r="G166" s="807"/>
      <c r="H166" s="807"/>
      <c r="I166" s="807"/>
      <c r="J166" s="807"/>
      <c r="K166" s="807"/>
      <c r="L166" s="807"/>
      <c r="M166" s="807"/>
      <c r="N166" s="807"/>
      <c r="O166" s="807"/>
      <c r="P166" s="807"/>
      <c r="Q166" s="807"/>
      <c r="R166" s="846"/>
      <c r="S166" s="807"/>
    </row>
    <row r="167" spans="3:19">
      <c r="C167" s="807"/>
      <c r="D167" s="807"/>
      <c r="E167" s="807"/>
      <c r="F167" s="807"/>
      <c r="G167" s="807"/>
      <c r="H167" s="807"/>
      <c r="I167" s="807"/>
      <c r="J167" s="807"/>
      <c r="K167" s="807"/>
      <c r="L167" s="807"/>
      <c r="M167" s="807"/>
      <c r="N167" s="807"/>
      <c r="O167" s="807"/>
      <c r="P167" s="807"/>
      <c r="Q167" s="807"/>
      <c r="R167" s="846"/>
      <c r="S167" s="807"/>
    </row>
    <row r="168" spans="3:19">
      <c r="C168" s="807"/>
      <c r="D168" s="807"/>
      <c r="E168" s="807"/>
      <c r="F168" s="807"/>
      <c r="G168" s="807"/>
      <c r="H168" s="807"/>
      <c r="I168" s="807"/>
      <c r="J168" s="807"/>
      <c r="K168" s="807"/>
      <c r="L168" s="807"/>
      <c r="M168" s="807"/>
      <c r="N168" s="807"/>
      <c r="O168" s="807"/>
      <c r="P168" s="807"/>
      <c r="Q168" s="807"/>
      <c r="R168" s="846"/>
      <c r="S168" s="807"/>
    </row>
    <row r="169" spans="3:19">
      <c r="C169" s="807"/>
      <c r="D169" s="807"/>
      <c r="E169" s="807"/>
      <c r="F169" s="807"/>
      <c r="G169" s="807"/>
      <c r="H169" s="807"/>
      <c r="I169" s="807"/>
      <c r="J169" s="807"/>
      <c r="K169" s="807"/>
      <c r="L169" s="807"/>
      <c r="M169" s="807"/>
      <c r="N169" s="807"/>
      <c r="O169" s="807"/>
      <c r="P169" s="807"/>
      <c r="Q169" s="807"/>
      <c r="R169" s="846"/>
      <c r="S169" s="807"/>
    </row>
    <row r="170" spans="3:19">
      <c r="C170" s="807"/>
      <c r="D170" s="807"/>
      <c r="E170" s="807"/>
      <c r="F170" s="807"/>
      <c r="G170" s="807"/>
      <c r="H170" s="807"/>
      <c r="I170" s="807"/>
      <c r="J170" s="807"/>
      <c r="K170" s="807"/>
      <c r="L170" s="807"/>
      <c r="M170" s="807"/>
      <c r="N170" s="807"/>
      <c r="O170" s="807"/>
      <c r="P170" s="807"/>
      <c r="Q170" s="807"/>
      <c r="R170" s="846"/>
      <c r="S170" s="807"/>
    </row>
    <row r="171" spans="3:19">
      <c r="C171" s="807"/>
      <c r="D171" s="807"/>
      <c r="E171" s="807"/>
      <c r="F171" s="807"/>
      <c r="G171" s="807"/>
      <c r="H171" s="807"/>
      <c r="I171" s="807"/>
      <c r="J171" s="807"/>
      <c r="K171" s="807"/>
      <c r="L171" s="807"/>
      <c r="M171" s="807"/>
      <c r="N171" s="807"/>
      <c r="O171" s="807"/>
      <c r="P171" s="807"/>
      <c r="Q171" s="807"/>
      <c r="R171" s="846"/>
      <c r="S171" s="807"/>
    </row>
    <row r="172" spans="3:19">
      <c r="C172" s="807"/>
      <c r="D172" s="807"/>
      <c r="E172" s="807"/>
      <c r="F172" s="807"/>
      <c r="G172" s="807"/>
      <c r="H172" s="807"/>
      <c r="I172" s="807"/>
      <c r="J172" s="807"/>
      <c r="K172" s="807"/>
      <c r="L172" s="807"/>
      <c r="M172" s="807"/>
      <c r="N172" s="807"/>
      <c r="O172" s="807"/>
      <c r="P172" s="807"/>
      <c r="Q172" s="807"/>
      <c r="R172" s="846"/>
      <c r="S172" s="807"/>
    </row>
    <row r="173" spans="3:19">
      <c r="C173" s="807"/>
      <c r="D173" s="807"/>
      <c r="E173" s="807"/>
      <c r="F173" s="807"/>
      <c r="G173" s="807"/>
      <c r="H173" s="807"/>
      <c r="I173" s="807"/>
      <c r="J173" s="807"/>
      <c r="K173" s="807"/>
      <c r="L173" s="807"/>
      <c r="M173" s="807"/>
      <c r="N173" s="807"/>
      <c r="O173" s="807"/>
      <c r="P173" s="807"/>
      <c r="Q173" s="807"/>
      <c r="R173" s="846"/>
      <c r="S173" s="807"/>
    </row>
    <row r="174" spans="3:19">
      <c r="C174" s="807"/>
      <c r="D174" s="807"/>
      <c r="E174" s="807"/>
      <c r="F174" s="807"/>
      <c r="G174" s="807"/>
      <c r="H174" s="807"/>
      <c r="I174" s="807"/>
      <c r="J174" s="807"/>
      <c r="K174" s="807"/>
      <c r="L174" s="807"/>
      <c r="M174" s="807"/>
      <c r="N174" s="807"/>
      <c r="O174" s="807"/>
      <c r="P174" s="807"/>
      <c r="Q174" s="807"/>
      <c r="R174" s="846"/>
      <c r="S174" s="807"/>
    </row>
    <row r="175" spans="3:19">
      <c r="C175" s="807"/>
      <c r="D175" s="807"/>
      <c r="E175" s="807"/>
      <c r="F175" s="807"/>
      <c r="G175" s="807"/>
      <c r="H175" s="807"/>
      <c r="I175" s="807"/>
      <c r="J175" s="807"/>
      <c r="K175" s="807"/>
      <c r="L175" s="807"/>
      <c r="M175" s="807"/>
      <c r="N175" s="807"/>
      <c r="O175" s="807"/>
      <c r="P175" s="807"/>
      <c r="Q175" s="807"/>
      <c r="R175" s="846"/>
      <c r="S175" s="807"/>
    </row>
    <row r="176" spans="3:19">
      <c r="C176" s="807"/>
      <c r="D176" s="807"/>
      <c r="E176" s="807"/>
      <c r="F176" s="807"/>
      <c r="G176" s="807"/>
      <c r="H176" s="807"/>
      <c r="I176" s="807"/>
      <c r="J176" s="807"/>
      <c r="K176" s="807"/>
      <c r="L176" s="807"/>
      <c r="M176" s="807"/>
      <c r="N176" s="807"/>
      <c r="O176" s="807"/>
      <c r="P176" s="807"/>
      <c r="Q176" s="807"/>
      <c r="R176" s="846"/>
      <c r="S176" s="807"/>
    </row>
    <row r="177" spans="3:19">
      <c r="C177" s="807"/>
      <c r="D177" s="807"/>
      <c r="E177" s="807"/>
      <c r="F177" s="807"/>
      <c r="G177" s="807"/>
      <c r="H177" s="807"/>
      <c r="I177" s="807"/>
      <c r="J177" s="807"/>
      <c r="K177" s="807"/>
      <c r="L177" s="807"/>
      <c r="M177" s="807"/>
      <c r="N177" s="807"/>
      <c r="O177" s="807"/>
      <c r="P177" s="807"/>
      <c r="Q177" s="807"/>
      <c r="R177" s="846"/>
      <c r="S177" s="807"/>
    </row>
    <row r="178" spans="3:19">
      <c r="C178" s="807"/>
      <c r="D178" s="807"/>
      <c r="E178" s="807"/>
      <c r="F178" s="807"/>
      <c r="G178" s="807"/>
      <c r="H178" s="807"/>
      <c r="I178" s="807"/>
      <c r="J178" s="807"/>
      <c r="K178" s="807"/>
      <c r="L178" s="807"/>
      <c r="M178" s="807"/>
      <c r="N178" s="807"/>
      <c r="O178" s="807"/>
      <c r="P178" s="807"/>
      <c r="Q178" s="807"/>
      <c r="R178" s="846"/>
      <c r="S178" s="807"/>
    </row>
    <row r="179" spans="3:19">
      <c r="C179" s="807"/>
      <c r="D179" s="807"/>
      <c r="E179" s="807"/>
      <c r="F179" s="807"/>
      <c r="G179" s="807"/>
      <c r="H179" s="807"/>
      <c r="I179" s="807"/>
      <c r="J179" s="807"/>
      <c r="K179" s="807"/>
      <c r="L179" s="807"/>
      <c r="M179" s="807"/>
      <c r="N179" s="807"/>
      <c r="O179" s="807"/>
      <c r="P179" s="807"/>
      <c r="Q179" s="807"/>
      <c r="R179" s="846"/>
      <c r="S179" s="807"/>
    </row>
    <row r="180" spans="3:19">
      <c r="C180" s="807"/>
      <c r="D180" s="807"/>
      <c r="E180" s="807"/>
      <c r="F180" s="807"/>
      <c r="G180" s="807"/>
      <c r="H180" s="807"/>
      <c r="I180" s="807"/>
      <c r="J180" s="807"/>
      <c r="K180" s="807"/>
      <c r="L180" s="807"/>
      <c r="M180" s="807"/>
      <c r="N180" s="807"/>
      <c r="O180" s="807"/>
      <c r="P180" s="807"/>
      <c r="Q180" s="807"/>
      <c r="R180" s="846"/>
      <c r="S180" s="807"/>
    </row>
    <row r="181" spans="3:19">
      <c r="C181" s="807"/>
      <c r="D181" s="807"/>
      <c r="E181" s="807"/>
      <c r="F181" s="807"/>
      <c r="G181" s="807"/>
      <c r="H181" s="807"/>
      <c r="I181" s="807"/>
      <c r="J181" s="807"/>
      <c r="K181" s="807"/>
      <c r="L181" s="807"/>
      <c r="M181" s="807"/>
      <c r="N181" s="807"/>
      <c r="O181" s="807"/>
      <c r="P181" s="807"/>
      <c r="Q181" s="807"/>
      <c r="R181" s="846"/>
      <c r="S181" s="807"/>
    </row>
    <row r="182" spans="3:19">
      <c r="C182" s="807"/>
      <c r="D182" s="807"/>
      <c r="E182" s="807"/>
      <c r="F182" s="807"/>
      <c r="G182" s="807"/>
      <c r="H182" s="807"/>
      <c r="I182" s="807"/>
      <c r="J182" s="807"/>
      <c r="K182" s="807"/>
      <c r="L182" s="807"/>
      <c r="M182" s="807"/>
      <c r="N182" s="807"/>
      <c r="O182" s="807"/>
      <c r="P182" s="807"/>
      <c r="Q182" s="807"/>
      <c r="R182" s="846"/>
      <c r="S182" s="807"/>
    </row>
    <row r="183" spans="3:19">
      <c r="C183" s="807"/>
      <c r="D183" s="807"/>
      <c r="E183" s="807"/>
      <c r="F183" s="807"/>
      <c r="G183" s="807"/>
      <c r="H183" s="807"/>
      <c r="I183" s="807"/>
      <c r="J183" s="807"/>
      <c r="K183" s="807"/>
      <c r="L183" s="807"/>
      <c r="M183" s="807"/>
      <c r="N183" s="807"/>
      <c r="O183" s="807"/>
      <c r="P183" s="807"/>
      <c r="Q183" s="807"/>
      <c r="R183" s="846"/>
      <c r="S183" s="807"/>
    </row>
    <row r="184" spans="3:19">
      <c r="C184" s="807"/>
      <c r="D184" s="807"/>
      <c r="E184" s="807"/>
      <c r="F184" s="807"/>
      <c r="G184" s="807"/>
      <c r="H184" s="807"/>
      <c r="I184" s="807"/>
      <c r="J184" s="807"/>
      <c r="K184" s="807"/>
      <c r="L184" s="807"/>
      <c r="M184" s="807"/>
      <c r="N184" s="807"/>
      <c r="O184" s="807"/>
      <c r="P184" s="807"/>
      <c r="Q184" s="807"/>
      <c r="R184" s="846"/>
      <c r="S184" s="807"/>
    </row>
    <row r="185" spans="3:19">
      <c r="C185" s="807"/>
      <c r="D185" s="807"/>
      <c r="E185" s="807"/>
      <c r="F185" s="807"/>
      <c r="G185" s="807"/>
      <c r="H185" s="807"/>
      <c r="I185" s="807"/>
      <c r="J185" s="807"/>
      <c r="K185" s="807"/>
      <c r="L185" s="807"/>
      <c r="M185" s="807"/>
      <c r="N185" s="807"/>
      <c r="O185" s="807"/>
      <c r="P185" s="807"/>
      <c r="Q185" s="807"/>
      <c r="R185" s="846"/>
      <c r="S185" s="807"/>
    </row>
    <row r="186" spans="3:19">
      <c r="C186" s="807"/>
      <c r="D186" s="807"/>
      <c r="E186" s="807"/>
      <c r="F186" s="807"/>
      <c r="G186" s="807"/>
      <c r="H186" s="807"/>
      <c r="I186" s="807"/>
      <c r="J186" s="807"/>
      <c r="K186" s="807"/>
      <c r="L186" s="807"/>
      <c r="M186" s="807"/>
      <c r="N186" s="807"/>
      <c r="O186" s="807"/>
      <c r="P186" s="807"/>
      <c r="Q186" s="807"/>
      <c r="R186" s="846"/>
      <c r="S186" s="807"/>
    </row>
    <row r="187" spans="3:19">
      <c r="C187" s="807"/>
      <c r="D187" s="807"/>
      <c r="E187" s="807"/>
      <c r="F187" s="807"/>
      <c r="G187" s="807"/>
      <c r="H187" s="807"/>
      <c r="I187" s="807"/>
      <c r="J187" s="807"/>
      <c r="K187" s="807"/>
      <c r="L187" s="807"/>
      <c r="M187" s="807"/>
      <c r="N187" s="807"/>
      <c r="O187" s="807"/>
      <c r="P187" s="807"/>
      <c r="Q187" s="807"/>
      <c r="R187" s="846"/>
      <c r="S187" s="807"/>
    </row>
    <row r="188" spans="3:19">
      <c r="C188" s="807"/>
      <c r="D188" s="807"/>
      <c r="E188" s="807"/>
      <c r="F188" s="807"/>
      <c r="G188" s="807"/>
      <c r="H188" s="807"/>
      <c r="I188" s="807"/>
      <c r="J188" s="807"/>
      <c r="K188" s="807"/>
      <c r="L188" s="807"/>
      <c r="M188" s="807"/>
      <c r="N188" s="807"/>
      <c r="O188" s="807"/>
      <c r="P188" s="807"/>
      <c r="Q188" s="807"/>
      <c r="R188" s="846"/>
      <c r="S188" s="807"/>
    </row>
    <row r="189" spans="3:19">
      <c r="C189" s="807"/>
      <c r="D189" s="807"/>
      <c r="E189" s="807"/>
      <c r="F189" s="807"/>
      <c r="G189" s="807"/>
      <c r="H189" s="807"/>
      <c r="I189" s="807"/>
      <c r="J189" s="807"/>
      <c r="K189" s="807"/>
      <c r="L189" s="807"/>
      <c r="M189" s="807"/>
      <c r="N189" s="807"/>
      <c r="O189" s="807"/>
      <c r="P189" s="807"/>
      <c r="Q189" s="807"/>
      <c r="R189" s="846"/>
      <c r="S189" s="807"/>
    </row>
    <row r="190" spans="3:19">
      <c r="C190" s="807"/>
      <c r="D190" s="807"/>
      <c r="E190" s="807"/>
      <c r="F190" s="807"/>
      <c r="G190" s="807"/>
      <c r="H190" s="807"/>
      <c r="I190" s="807"/>
      <c r="J190" s="807"/>
      <c r="K190" s="807"/>
      <c r="L190" s="807"/>
      <c r="M190" s="807"/>
      <c r="N190" s="807"/>
      <c r="O190" s="807"/>
      <c r="P190" s="807"/>
      <c r="Q190" s="807"/>
      <c r="R190" s="846"/>
      <c r="S190" s="807"/>
    </row>
    <row r="191" spans="3:19">
      <c r="C191" s="807"/>
      <c r="D191" s="807"/>
      <c r="E191" s="807"/>
      <c r="F191" s="807"/>
      <c r="G191" s="807"/>
      <c r="H191" s="807"/>
      <c r="I191" s="807"/>
      <c r="J191" s="807"/>
      <c r="K191" s="807"/>
      <c r="L191" s="807"/>
      <c r="M191" s="807"/>
      <c r="N191" s="807"/>
      <c r="O191" s="807"/>
      <c r="P191" s="807"/>
      <c r="Q191" s="807"/>
      <c r="R191" s="846"/>
      <c r="S191" s="807"/>
    </row>
    <row r="192" spans="3:19">
      <c r="C192" s="807"/>
      <c r="D192" s="807"/>
      <c r="E192" s="807"/>
      <c r="F192" s="807"/>
      <c r="G192" s="807"/>
      <c r="H192" s="807"/>
      <c r="I192" s="807"/>
      <c r="J192" s="807"/>
      <c r="K192" s="807"/>
      <c r="L192" s="807"/>
      <c r="M192" s="807"/>
      <c r="N192" s="807"/>
      <c r="O192" s="807"/>
      <c r="P192" s="807"/>
      <c r="Q192" s="807"/>
      <c r="R192" s="846"/>
      <c r="S192" s="807"/>
    </row>
    <row r="193" spans="3:19">
      <c r="C193" s="807"/>
      <c r="D193" s="807"/>
      <c r="E193" s="807"/>
      <c r="F193" s="807"/>
      <c r="G193" s="807"/>
      <c r="H193" s="807"/>
      <c r="I193" s="807"/>
      <c r="J193" s="807"/>
      <c r="K193" s="807"/>
      <c r="L193" s="807"/>
      <c r="M193" s="807"/>
      <c r="N193" s="807"/>
      <c r="O193" s="807"/>
      <c r="P193" s="807"/>
      <c r="Q193" s="807"/>
      <c r="R193" s="846"/>
      <c r="S193" s="807"/>
    </row>
    <row r="194" spans="3:19">
      <c r="C194" s="807"/>
      <c r="D194" s="807"/>
      <c r="E194" s="807"/>
      <c r="F194" s="807"/>
      <c r="G194" s="807"/>
      <c r="H194" s="807"/>
      <c r="I194" s="807"/>
      <c r="J194" s="807"/>
      <c r="K194" s="807"/>
      <c r="L194" s="807"/>
      <c r="M194" s="807"/>
      <c r="N194" s="807"/>
      <c r="O194" s="807"/>
      <c r="P194" s="807"/>
      <c r="Q194" s="807"/>
      <c r="R194" s="846"/>
      <c r="S194" s="807"/>
    </row>
    <row r="195" spans="3:19">
      <c r="C195" s="807"/>
      <c r="D195" s="807"/>
      <c r="E195" s="807"/>
      <c r="F195" s="807"/>
      <c r="G195" s="807"/>
      <c r="H195" s="807"/>
      <c r="I195" s="807"/>
      <c r="J195" s="807"/>
      <c r="K195" s="807"/>
      <c r="L195" s="807"/>
      <c r="M195" s="807"/>
      <c r="N195" s="807"/>
      <c r="O195" s="807"/>
      <c r="P195" s="807"/>
      <c r="Q195" s="807"/>
      <c r="R195" s="846"/>
      <c r="S195" s="807"/>
    </row>
    <row r="196" spans="3:19">
      <c r="C196" s="807"/>
      <c r="D196" s="807"/>
      <c r="E196" s="807"/>
      <c r="F196" s="807"/>
      <c r="G196" s="807"/>
      <c r="H196" s="807"/>
      <c r="I196" s="807"/>
      <c r="J196" s="807"/>
      <c r="K196" s="807"/>
      <c r="L196" s="807"/>
      <c r="M196" s="807"/>
      <c r="N196" s="807"/>
      <c r="O196" s="807"/>
      <c r="P196" s="807"/>
      <c r="Q196" s="807"/>
      <c r="R196" s="846"/>
      <c r="S196" s="807"/>
    </row>
    <row r="197" spans="3:19">
      <c r="C197" s="807"/>
      <c r="D197" s="807"/>
      <c r="E197" s="807"/>
      <c r="F197" s="807"/>
      <c r="G197" s="807"/>
      <c r="H197" s="807"/>
      <c r="I197" s="807"/>
      <c r="J197" s="807"/>
      <c r="K197" s="807"/>
      <c r="L197" s="807"/>
      <c r="M197" s="807"/>
      <c r="N197" s="807"/>
      <c r="O197" s="807"/>
      <c r="P197" s="807"/>
      <c r="Q197" s="807"/>
      <c r="R197" s="846"/>
      <c r="S197" s="807"/>
    </row>
    <row r="198" spans="3:19">
      <c r="C198" s="807"/>
      <c r="D198" s="807"/>
      <c r="E198" s="807"/>
      <c r="F198" s="807"/>
      <c r="G198" s="807"/>
      <c r="H198" s="807"/>
      <c r="I198" s="807"/>
      <c r="J198" s="807"/>
      <c r="K198" s="807"/>
      <c r="L198" s="807"/>
      <c r="M198" s="807"/>
      <c r="N198" s="807"/>
      <c r="O198" s="807"/>
      <c r="P198" s="807"/>
      <c r="Q198" s="807"/>
      <c r="R198" s="846"/>
      <c r="S198" s="807"/>
    </row>
    <row r="199" spans="3:19">
      <c r="C199" s="807"/>
      <c r="D199" s="807"/>
      <c r="E199" s="807"/>
      <c r="F199" s="807"/>
      <c r="G199" s="807"/>
      <c r="H199" s="807"/>
      <c r="I199" s="807"/>
      <c r="J199" s="807"/>
      <c r="K199" s="807"/>
      <c r="L199" s="807"/>
      <c r="M199" s="807"/>
      <c r="N199" s="807"/>
      <c r="O199" s="807"/>
      <c r="P199" s="807"/>
      <c r="Q199" s="807"/>
      <c r="R199" s="846"/>
      <c r="S199" s="807"/>
    </row>
    <row r="200" spans="3:19">
      <c r="C200" s="807"/>
      <c r="D200" s="807"/>
      <c r="E200" s="807"/>
      <c r="F200" s="807"/>
      <c r="G200" s="807"/>
      <c r="H200" s="807"/>
      <c r="I200" s="807"/>
      <c r="J200" s="807"/>
      <c r="K200" s="807"/>
      <c r="L200" s="807"/>
      <c r="M200" s="807"/>
      <c r="N200" s="807"/>
      <c r="O200" s="807"/>
      <c r="P200" s="807"/>
      <c r="Q200" s="807"/>
      <c r="R200" s="846"/>
      <c r="S200" s="807"/>
    </row>
    <row r="201" spans="3:19">
      <c r="C201" s="807"/>
      <c r="D201" s="807"/>
      <c r="E201" s="807"/>
      <c r="F201" s="807"/>
      <c r="G201" s="807"/>
      <c r="H201" s="807"/>
      <c r="I201" s="807"/>
      <c r="J201" s="807"/>
      <c r="K201" s="807"/>
      <c r="L201" s="807"/>
      <c r="M201" s="807"/>
      <c r="N201" s="807"/>
      <c r="O201" s="807"/>
      <c r="P201" s="807"/>
      <c r="Q201" s="807"/>
      <c r="R201" s="846"/>
      <c r="S201" s="807"/>
    </row>
    <row r="202" spans="3:19">
      <c r="C202" s="807"/>
      <c r="D202" s="807"/>
      <c r="E202" s="807"/>
      <c r="F202" s="807"/>
      <c r="G202" s="807"/>
      <c r="H202" s="807"/>
      <c r="I202" s="807"/>
      <c r="J202" s="807"/>
      <c r="K202" s="807"/>
      <c r="L202" s="807"/>
      <c r="M202" s="807"/>
      <c r="N202" s="807"/>
      <c r="O202" s="807"/>
      <c r="P202" s="807"/>
      <c r="Q202" s="807"/>
      <c r="R202" s="846"/>
      <c r="S202" s="807"/>
    </row>
    <row r="203" spans="3:19">
      <c r="C203" s="807"/>
      <c r="D203" s="807"/>
      <c r="E203" s="807"/>
      <c r="F203" s="807"/>
      <c r="G203" s="807"/>
      <c r="H203" s="807"/>
      <c r="I203" s="807"/>
      <c r="J203" s="807"/>
      <c r="K203" s="807"/>
      <c r="L203" s="807"/>
      <c r="M203" s="807"/>
      <c r="N203" s="807"/>
      <c r="O203" s="807"/>
      <c r="P203" s="807"/>
      <c r="Q203" s="807"/>
      <c r="R203" s="846"/>
      <c r="S203" s="807"/>
    </row>
    <row r="204" spans="3:19">
      <c r="C204" s="807"/>
      <c r="D204" s="807"/>
      <c r="E204" s="807"/>
      <c r="F204" s="807"/>
      <c r="G204" s="807"/>
      <c r="H204" s="807"/>
      <c r="I204" s="807"/>
      <c r="J204" s="807"/>
      <c r="K204" s="807"/>
      <c r="L204" s="807"/>
      <c r="M204" s="807"/>
      <c r="N204" s="807"/>
      <c r="O204" s="807"/>
      <c r="P204" s="807"/>
      <c r="Q204" s="807"/>
      <c r="R204" s="846"/>
      <c r="S204" s="807"/>
    </row>
    <row r="205" spans="3:19">
      <c r="C205" s="807"/>
      <c r="D205" s="807"/>
      <c r="E205" s="807"/>
      <c r="F205" s="807"/>
      <c r="G205" s="807"/>
      <c r="H205" s="807"/>
      <c r="I205" s="807"/>
      <c r="J205" s="807"/>
      <c r="K205" s="807"/>
      <c r="L205" s="807"/>
      <c r="M205" s="807"/>
      <c r="N205" s="807"/>
      <c r="O205" s="807"/>
      <c r="P205" s="807"/>
      <c r="Q205" s="807"/>
      <c r="R205" s="846"/>
      <c r="S205" s="807"/>
    </row>
    <row r="206" spans="3:19">
      <c r="C206" s="807"/>
      <c r="D206" s="807"/>
      <c r="E206" s="807"/>
      <c r="F206" s="807"/>
      <c r="G206" s="807"/>
      <c r="H206" s="807"/>
      <c r="I206" s="807"/>
      <c r="J206" s="807"/>
      <c r="K206" s="807"/>
      <c r="L206" s="807"/>
      <c r="M206" s="807"/>
      <c r="N206" s="807"/>
      <c r="O206" s="807"/>
      <c r="P206" s="807"/>
      <c r="Q206" s="807"/>
      <c r="R206" s="846"/>
      <c r="S206" s="807"/>
    </row>
    <row r="207" spans="3:19">
      <c r="C207" s="807"/>
      <c r="D207" s="807"/>
      <c r="E207" s="807"/>
      <c r="F207" s="807"/>
      <c r="G207" s="807"/>
      <c r="H207" s="807"/>
      <c r="I207" s="807"/>
      <c r="J207" s="807"/>
      <c r="K207" s="807"/>
      <c r="L207" s="807"/>
      <c r="M207" s="807"/>
      <c r="N207" s="807"/>
      <c r="O207" s="807"/>
      <c r="P207" s="807"/>
      <c r="Q207" s="807"/>
      <c r="R207" s="846"/>
      <c r="S207" s="807"/>
    </row>
    <row r="208" spans="3:19">
      <c r="C208" s="807"/>
      <c r="D208" s="807"/>
      <c r="E208" s="807"/>
      <c r="F208" s="807"/>
      <c r="G208" s="807"/>
      <c r="H208" s="807"/>
      <c r="I208" s="807"/>
      <c r="J208" s="807"/>
      <c r="K208" s="807"/>
      <c r="L208" s="807"/>
      <c r="M208" s="807"/>
      <c r="N208" s="807"/>
      <c r="O208" s="807"/>
      <c r="P208" s="807"/>
      <c r="Q208" s="807"/>
      <c r="R208" s="846"/>
      <c r="S208" s="807"/>
    </row>
    <row r="209" spans="3:19">
      <c r="C209" s="807"/>
      <c r="D209" s="807"/>
      <c r="E209" s="807"/>
      <c r="F209" s="807"/>
      <c r="G209" s="807"/>
      <c r="H209" s="807"/>
      <c r="I209" s="807"/>
      <c r="J209" s="807"/>
      <c r="K209" s="807"/>
      <c r="L209" s="807"/>
      <c r="M209" s="807"/>
      <c r="N209" s="807"/>
      <c r="O209" s="807"/>
      <c r="P209" s="807"/>
      <c r="Q209" s="807"/>
      <c r="R209" s="846"/>
      <c r="S209" s="807"/>
    </row>
    <row r="210" spans="3:19">
      <c r="C210" s="807"/>
      <c r="D210" s="807"/>
      <c r="E210" s="807"/>
      <c r="F210" s="807"/>
      <c r="G210" s="807"/>
      <c r="H210" s="807"/>
      <c r="I210" s="807"/>
      <c r="J210" s="807"/>
      <c r="K210" s="807"/>
      <c r="L210" s="807"/>
      <c r="M210" s="807"/>
      <c r="N210" s="807"/>
      <c r="O210" s="807"/>
      <c r="P210" s="807"/>
      <c r="Q210" s="807"/>
      <c r="R210" s="846"/>
      <c r="S210" s="807"/>
    </row>
    <row r="211" spans="3:19">
      <c r="C211" s="807"/>
      <c r="D211" s="807"/>
      <c r="E211" s="807"/>
      <c r="F211" s="807"/>
      <c r="G211" s="807"/>
      <c r="H211" s="807"/>
      <c r="I211" s="807"/>
      <c r="J211" s="807"/>
      <c r="K211" s="807"/>
      <c r="L211" s="807"/>
      <c r="M211" s="807"/>
      <c r="N211" s="807"/>
      <c r="O211" s="807"/>
      <c r="P211" s="807"/>
      <c r="Q211" s="807"/>
      <c r="R211" s="846"/>
      <c r="S211" s="807"/>
    </row>
    <row r="212" spans="3:19">
      <c r="C212" s="807"/>
      <c r="D212" s="807"/>
      <c r="E212" s="807"/>
      <c r="F212" s="807"/>
      <c r="G212" s="807"/>
      <c r="H212" s="807"/>
      <c r="I212" s="807"/>
      <c r="J212" s="807"/>
      <c r="K212" s="807"/>
      <c r="L212" s="807"/>
      <c r="M212" s="807"/>
      <c r="N212" s="807"/>
      <c r="O212" s="807"/>
      <c r="P212" s="807"/>
      <c r="Q212" s="807"/>
      <c r="R212" s="846"/>
      <c r="S212" s="807"/>
    </row>
    <row r="213" spans="3:19">
      <c r="C213" s="807"/>
      <c r="D213" s="807"/>
      <c r="E213" s="807"/>
      <c r="F213" s="807"/>
      <c r="G213" s="807"/>
      <c r="H213" s="807"/>
      <c r="I213" s="807"/>
      <c r="J213" s="807"/>
      <c r="K213" s="807"/>
      <c r="L213" s="807"/>
      <c r="M213" s="807"/>
      <c r="N213" s="807"/>
      <c r="O213" s="807"/>
      <c r="P213" s="807"/>
      <c r="Q213" s="807"/>
      <c r="R213" s="846"/>
      <c r="S213" s="807"/>
    </row>
    <row r="214" spans="3:19">
      <c r="C214" s="807"/>
      <c r="D214" s="807"/>
      <c r="E214" s="807"/>
      <c r="F214" s="807"/>
      <c r="G214" s="807"/>
      <c r="H214" s="807"/>
      <c r="I214" s="807"/>
      <c r="J214" s="807"/>
      <c r="K214" s="807"/>
      <c r="L214" s="807"/>
      <c r="M214" s="807"/>
      <c r="N214" s="807"/>
      <c r="O214" s="807"/>
      <c r="P214" s="807"/>
      <c r="Q214" s="807"/>
      <c r="R214" s="846"/>
      <c r="S214" s="807"/>
    </row>
    <row r="215" spans="3:19">
      <c r="C215" s="807"/>
      <c r="D215" s="807"/>
      <c r="E215" s="807"/>
      <c r="F215" s="807"/>
      <c r="G215" s="807"/>
      <c r="H215" s="807"/>
      <c r="I215" s="807"/>
      <c r="J215" s="807"/>
      <c r="K215" s="807"/>
      <c r="L215" s="807"/>
      <c r="M215" s="807"/>
      <c r="N215" s="807"/>
      <c r="O215" s="807"/>
      <c r="P215" s="807"/>
      <c r="Q215" s="807"/>
      <c r="R215" s="846"/>
      <c r="S215" s="807"/>
    </row>
    <row r="216" spans="3:19">
      <c r="C216" s="807"/>
      <c r="D216" s="807"/>
      <c r="E216" s="807"/>
      <c r="F216" s="807"/>
      <c r="G216" s="807"/>
      <c r="H216" s="807"/>
      <c r="I216" s="807"/>
      <c r="J216" s="807"/>
      <c r="K216" s="807"/>
      <c r="L216" s="807"/>
      <c r="M216" s="807"/>
      <c r="N216" s="807"/>
      <c r="O216" s="807"/>
      <c r="P216" s="807"/>
      <c r="Q216" s="807"/>
      <c r="R216" s="846"/>
      <c r="S216" s="807"/>
    </row>
    <row r="217" spans="3:19">
      <c r="C217" s="807"/>
      <c r="D217" s="807"/>
      <c r="E217" s="807"/>
      <c r="F217" s="807"/>
      <c r="G217" s="807"/>
      <c r="H217" s="807"/>
      <c r="I217" s="807"/>
      <c r="J217" s="807"/>
      <c r="K217" s="807"/>
      <c r="L217" s="807"/>
      <c r="M217" s="807"/>
      <c r="N217" s="807"/>
      <c r="O217" s="807"/>
      <c r="P217" s="807"/>
      <c r="Q217" s="807"/>
      <c r="R217" s="846"/>
      <c r="S217" s="807"/>
    </row>
    <row r="218" spans="3:19">
      <c r="C218" s="807"/>
      <c r="D218" s="807"/>
      <c r="E218" s="807"/>
      <c r="F218" s="807"/>
      <c r="G218" s="807"/>
      <c r="H218" s="807"/>
      <c r="I218" s="807"/>
      <c r="J218" s="807"/>
      <c r="K218" s="807"/>
      <c r="L218" s="807"/>
      <c r="M218" s="807"/>
      <c r="N218" s="807"/>
      <c r="O218" s="807"/>
      <c r="P218" s="807"/>
      <c r="Q218" s="807"/>
      <c r="R218" s="846"/>
      <c r="S218" s="807"/>
    </row>
    <row r="219" spans="3:19">
      <c r="C219" s="807"/>
      <c r="D219" s="807"/>
      <c r="E219" s="807"/>
      <c r="F219" s="807"/>
      <c r="G219" s="807"/>
      <c r="H219" s="807"/>
      <c r="I219" s="807"/>
      <c r="J219" s="807"/>
      <c r="K219" s="807"/>
      <c r="L219" s="807"/>
      <c r="M219" s="807"/>
      <c r="N219" s="807"/>
      <c r="O219" s="807"/>
      <c r="P219" s="807"/>
      <c r="Q219" s="807"/>
      <c r="R219" s="846"/>
      <c r="S219" s="807"/>
    </row>
    <row r="220" spans="3:19">
      <c r="C220" s="807"/>
      <c r="D220" s="807"/>
      <c r="E220" s="807"/>
      <c r="F220" s="807"/>
      <c r="G220" s="807"/>
      <c r="H220" s="807"/>
      <c r="I220" s="807"/>
      <c r="J220" s="807"/>
      <c r="K220" s="807"/>
      <c r="L220" s="807"/>
      <c r="M220" s="807"/>
      <c r="N220" s="807"/>
      <c r="O220" s="807"/>
      <c r="P220" s="807"/>
      <c r="Q220" s="807"/>
      <c r="R220" s="846"/>
      <c r="S220" s="807"/>
    </row>
    <row r="221" spans="3:19">
      <c r="C221" s="807"/>
      <c r="D221" s="807"/>
      <c r="E221" s="807"/>
      <c r="F221" s="807"/>
      <c r="G221" s="807"/>
      <c r="H221" s="807"/>
      <c r="I221" s="807"/>
      <c r="J221" s="807"/>
      <c r="K221" s="807"/>
      <c r="L221" s="807"/>
      <c r="M221" s="807"/>
      <c r="N221" s="807"/>
      <c r="O221" s="807"/>
      <c r="P221" s="807"/>
      <c r="Q221" s="807"/>
      <c r="R221" s="846"/>
      <c r="S221" s="807"/>
    </row>
    <row r="222" spans="3:19">
      <c r="C222" s="807"/>
      <c r="D222" s="807"/>
      <c r="E222" s="807"/>
      <c r="F222" s="807"/>
      <c r="G222" s="807"/>
      <c r="H222" s="807"/>
      <c r="I222" s="807"/>
      <c r="J222" s="807"/>
      <c r="K222" s="807"/>
      <c r="L222" s="807"/>
      <c r="M222" s="807"/>
      <c r="N222" s="807"/>
      <c r="O222" s="807"/>
      <c r="P222" s="807"/>
      <c r="Q222" s="807"/>
      <c r="R222" s="846"/>
      <c r="S222" s="807"/>
    </row>
    <row r="223" spans="3:19">
      <c r="C223" s="807"/>
      <c r="D223" s="807"/>
      <c r="E223" s="807"/>
      <c r="F223" s="807"/>
      <c r="G223" s="807"/>
      <c r="H223" s="807"/>
      <c r="I223" s="807"/>
      <c r="J223" s="807"/>
      <c r="K223" s="807"/>
      <c r="L223" s="807"/>
      <c r="M223" s="807"/>
      <c r="N223" s="807"/>
      <c r="O223" s="807"/>
      <c r="P223" s="807"/>
      <c r="Q223" s="807"/>
      <c r="R223" s="846"/>
      <c r="S223" s="807"/>
    </row>
    <row r="224" spans="3:19">
      <c r="C224" s="807"/>
      <c r="D224" s="807"/>
      <c r="E224" s="807"/>
      <c r="F224" s="807"/>
      <c r="G224" s="807"/>
      <c r="H224" s="807"/>
      <c r="I224" s="807"/>
      <c r="J224" s="807"/>
      <c r="K224" s="807"/>
      <c r="L224" s="807"/>
      <c r="M224" s="807"/>
      <c r="N224" s="807"/>
      <c r="O224" s="807"/>
      <c r="P224" s="807"/>
      <c r="Q224" s="807"/>
      <c r="R224" s="846"/>
      <c r="S224" s="807"/>
    </row>
    <row r="225" spans="3:19">
      <c r="C225" s="807"/>
      <c r="D225" s="807"/>
      <c r="E225" s="807"/>
      <c r="F225" s="807"/>
      <c r="G225" s="807"/>
      <c r="H225" s="807"/>
      <c r="I225" s="807"/>
      <c r="J225" s="807"/>
      <c r="K225" s="807"/>
      <c r="L225" s="807"/>
      <c r="M225" s="807"/>
      <c r="N225" s="807"/>
      <c r="O225" s="807"/>
      <c r="P225" s="807"/>
      <c r="Q225" s="807"/>
      <c r="R225" s="846"/>
      <c r="S225" s="807"/>
    </row>
    <row r="226" spans="3:19">
      <c r="C226" s="807"/>
      <c r="D226" s="807"/>
      <c r="E226" s="807"/>
      <c r="F226" s="807"/>
      <c r="G226" s="807"/>
      <c r="H226" s="807"/>
      <c r="I226" s="807"/>
      <c r="J226" s="807"/>
      <c r="K226" s="807"/>
      <c r="L226" s="807"/>
      <c r="M226" s="807"/>
      <c r="N226" s="807"/>
      <c r="O226" s="807"/>
      <c r="P226" s="807"/>
      <c r="Q226" s="807"/>
      <c r="R226" s="846"/>
      <c r="S226" s="807"/>
    </row>
    <row r="227" spans="3:19">
      <c r="C227" s="807"/>
      <c r="D227" s="807"/>
      <c r="E227" s="807"/>
      <c r="F227" s="807"/>
      <c r="G227" s="807"/>
      <c r="H227" s="807"/>
      <c r="I227" s="807"/>
      <c r="J227" s="807"/>
      <c r="K227" s="807"/>
      <c r="L227" s="807"/>
      <c r="M227" s="807"/>
      <c r="N227" s="807"/>
      <c r="O227" s="807"/>
      <c r="P227" s="807"/>
      <c r="Q227" s="807"/>
      <c r="R227" s="846"/>
      <c r="S227" s="807"/>
    </row>
    <row r="228" spans="3:19">
      <c r="C228" s="807"/>
      <c r="D228" s="807"/>
      <c r="E228" s="807"/>
      <c r="F228" s="807"/>
      <c r="G228" s="807"/>
      <c r="H228" s="807"/>
      <c r="I228" s="807"/>
      <c r="J228" s="807"/>
      <c r="K228" s="807"/>
      <c r="L228" s="807"/>
      <c r="M228" s="807"/>
      <c r="N228" s="807"/>
      <c r="O228" s="807"/>
      <c r="P228" s="807"/>
      <c r="Q228" s="807"/>
      <c r="R228" s="846"/>
      <c r="S228" s="807"/>
    </row>
    <row r="229" spans="3:19">
      <c r="C229" s="807"/>
      <c r="D229" s="807"/>
      <c r="E229" s="807"/>
      <c r="F229" s="807"/>
      <c r="G229" s="807"/>
      <c r="H229" s="807"/>
      <c r="I229" s="807"/>
      <c r="J229" s="807"/>
      <c r="K229" s="807"/>
      <c r="L229" s="807"/>
      <c r="M229" s="807"/>
      <c r="N229" s="807"/>
      <c r="O229" s="807"/>
      <c r="P229" s="807"/>
      <c r="Q229" s="807"/>
      <c r="R229" s="846"/>
      <c r="S229" s="807"/>
    </row>
    <row r="230" spans="3:19">
      <c r="C230" s="807"/>
      <c r="D230" s="807"/>
      <c r="E230" s="807"/>
      <c r="F230" s="807"/>
      <c r="G230" s="807"/>
      <c r="H230" s="807"/>
      <c r="I230" s="807"/>
      <c r="J230" s="807"/>
      <c r="K230" s="807"/>
      <c r="L230" s="807"/>
      <c r="M230" s="807"/>
      <c r="N230" s="807"/>
      <c r="O230" s="807"/>
      <c r="P230" s="807"/>
      <c r="Q230" s="807"/>
      <c r="R230" s="846"/>
      <c r="S230" s="807"/>
    </row>
    <row r="231" spans="3:19">
      <c r="C231" s="807"/>
      <c r="D231" s="807"/>
      <c r="E231" s="807"/>
      <c r="F231" s="807"/>
      <c r="G231" s="807"/>
      <c r="H231" s="807"/>
      <c r="I231" s="807"/>
      <c r="J231" s="807"/>
      <c r="K231" s="807"/>
      <c r="L231" s="807"/>
      <c r="M231" s="807"/>
      <c r="N231" s="807"/>
      <c r="O231" s="807"/>
      <c r="P231" s="807"/>
      <c r="Q231" s="807"/>
      <c r="R231" s="846"/>
      <c r="S231" s="807"/>
    </row>
    <row r="232" spans="3:19">
      <c r="C232" s="807"/>
      <c r="D232" s="807"/>
      <c r="E232" s="807"/>
      <c r="F232" s="807"/>
      <c r="G232" s="807"/>
      <c r="H232" s="807"/>
      <c r="I232" s="807"/>
      <c r="J232" s="807"/>
      <c r="K232" s="807"/>
      <c r="L232" s="807"/>
      <c r="M232" s="807"/>
      <c r="N232" s="807"/>
      <c r="O232" s="807"/>
      <c r="P232" s="807"/>
      <c r="Q232" s="807"/>
      <c r="R232" s="846"/>
      <c r="S232" s="807"/>
    </row>
    <row r="233" spans="3:19">
      <c r="C233" s="807"/>
      <c r="D233" s="807"/>
      <c r="E233" s="807"/>
      <c r="F233" s="807"/>
      <c r="G233" s="807"/>
      <c r="H233" s="807"/>
      <c r="I233" s="807"/>
      <c r="J233" s="807"/>
      <c r="K233" s="807"/>
      <c r="L233" s="807"/>
      <c r="M233" s="807"/>
      <c r="N233" s="807"/>
      <c r="O233" s="807"/>
      <c r="P233" s="807"/>
      <c r="Q233" s="807"/>
      <c r="R233" s="846"/>
      <c r="S233" s="807"/>
    </row>
    <row r="234" spans="3:19">
      <c r="C234" s="807"/>
      <c r="D234" s="807"/>
      <c r="E234" s="807"/>
      <c r="F234" s="807"/>
      <c r="G234" s="807"/>
      <c r="H234" s="807"/>
      <c r="I234" s="807"/>
      <c r="J234" s="807"/>
      <c r="K234" s="807"/>
      <c r="L234" s="807"/>
      <c r="M234" s="807"/>
      <c r="N234" s="807"/>
      <c r="O234" s="807"/>
      <c r="P234" s="807"/>
      <c r="Q234" s="807"/>
      <c r="R234" s="846"/>
      <c r="S234" s="807"/>
    </row>
    <row r="235" spans="3:19">
      <c r="C235" s="807"/>
      <c r="D235" s="807"/>
      <c r="E235" s="807"/>
      <c r="F235" s="807"/>
      <c r="G235" s="807"/>
      <c r="H235" s="807"/>
      <c r="I235" s="807"/>
      <c r="J235" s="807"/>
      <c r="K235" s="807"/>
      <c r="L235" s="807"/>
      <c r="M235" s="807"/>
      <c r="N235" s="807"/>
      <c r="O235" s="807"/>
      <c r="P235" s="807"/>
      <c r="Q235" s="807"/>
      <c r="R235" s="846"/>
      <c r="S235" s="807"/>
    </row>
    <row r="236" spans="3:19">
      <c r="C236" s="807"/>
      <c r="D236" s="807"/>
      <c r="E236" s="807"/>
      <c r="F236" s="807"/>
      <c r="G236" s="807"/>
      <c r="H236" s="807"/>
      <c r="I236" s="807"/>
      <c r="J236" s="807"/>
      <c r="K236" s="807"/>
      <c r="L236" s="807"/>
      <c r="M236" s="807"/>
      <c r="N236" s="807"/>
      <c r="O236" s="807"/>
      <c r="P236" s="807"/>
      <c r="Q236" s="807"/>
      <c r="R236" s="846"/>
      <c r="S236" s="807"/>
    </row>
    <row r="237" spans="3:19">
      <c r="C237" s="807"/>
      <c r="D237" s="807"/>
      <c r="E237" s="807"/>
      <c r="F237" s="807"/>
      <c r="G237" s="807"/>
      <c r="H237" s="807"/>
      <c r="I237" s="807"/>
      <c r="J237" s="807"/>
      <c r="K237" s="807"/>
      <c r="L237" s="807"/>
      <c r="M237" s="807"/>
      <c r="N237" s="807"/>
      <c r="O237" s="807"/>
      <c r="P237" s="807"/>
      <c r="Q237" s="807"/>
      <c r="R237" s="846"/>
      <c r="S237" s="807"/>
    </row>
    <row r="238" spans="3:19">
      <c r="C238" s="807"/>
      <c r="D238" s="807"/>
      <c r="E238" s="807"/>
      <c r="F238" s="807"/>
      <c r="G238" s="807"/>
      <c r="H238" s="807"/>
      <c r="I238" s="807"/>
      <c r="J238" s="807"/>
      <c r="K238" s="807"/>
      <c r="L238" s="807"/>
      <c r="M238" s="807"/>
      <c r="N238" s="807"/>
      <c r="O238" s="807"/>
      <c r="P238" s="807"/>
      <c r="Q238" s="807"/>
      <c r="R238" s="846"/>
      <c r="S238" s="807"/>
    </row>
    <row r="239" spans="3:19">
      <c r="C239" s="807"/>
      <c r="D239" s="807"/>
      <c r="E239" s="807"/>
      <c r="F239" s="807"/>
      <c r="G239" s="807"/>
      <c r="H239" s="807"/>
      <c r="I239" s="807"/>
      <c r="J239" s="807"/>
      <c r="K239" s="807"/>
      <c r="L239" s="807"/>
      <c r="M239" s="807"/>
      <c r="N239" s="807"/>
      <c r="O239" s="807"/>
      <c r="P239" s="807"/>
      <c r="Q239" s="807"/>
      <c r="R239" s="846"/>
      <c r="S239" s="807"/>
    </row>
    <row r="240" spans="3:19">
      <c r="C240" s="807"/>
      <c r="D240" s="807"/>
      <c r="E240" s="807"/>
      <c r="F240" s="807"/>
      <c r="G240" s="807"/>
      <c r="H240" s="807"/>
      <c r="I240" s="807"/>
      <c r="J240" s="807"/>
      <c r="K240" s="807"/>
      <c r="L240" s="807"/>
      <c r="M240" s="807"/>
      <c r="N240" s="807"/>
      <c r="O240" s="807"/>
      <c r="P240" s="807"/>
      <c r="Q240" s="807"/>
      <c r="R240" s="846"/>
      <c r="S240" s="807"/>
    </row>
    <row r="241" spans="3:19">
      <c r="C241" s="807"/>
      <c r="D241" s="807"/>
      <c r="E241" s="807"/>
      <c r="F241" s="807"/>
      <c r="G241" s="807"/>
      <c r="H241" s="807"/>
      <c r="I241" s="807"/>
      <c r="J241" s="807"/>
      <c r="K241" s="807"/>
      <c r="L241" s="807"/>
      <c r="M241" s="807"/>
      <c r="N241" s="807"/>
      <c r="O241" s="807"/>
      <c r="P241" s="807"/>
      <c r="Q241" s="807"/>
      <c r="R241" s="846"/>
      <c r="S241" s="807"/>
    </row>
    <row r="242" spans="3:19">
      <c r="C242" s="807"/>
      <c r="D242" s="807"/>
      <c r="E242" s="807"/>
      <c r="F242" s="807"/>
      <c r="G242" s="807"/>
      <c r="H242" s="807"/>
      <c r="I242" s="807"/>
      <c r="J242" s="807"/>
      <c r="K242" s="807"/>
      <c r="L242" s="807"/>
      <c r="M242" s="807"/>
      <c r="N242" s="807"/>
      <c r="O242" s="807"/>
      <c r="P242" s="807"/>
      <c r="Q242" s="807"/>
      <c r="R242" s="846"/>
      <c r="S242" s="807"/>
    </row>
    <row r="243" spans="3:19">
      <c r="C243" s="807"/>
      <c r="D243" s="807"/>
      <c r="E243" s="807"/>
      <c r="F243" s="807"/>
      <c r="G243" s="807"/>
      <c r="H243" s="807"/>
      <c r="I243" s="807"/>
      <c r="J243" s="807"/>
      <c r="K243" s="807"/>
      <c r="L243" s="807"/>
      <c r="M243" s="807"/>
      <c r="N243" s="807"/>
      <c r="O243" s="807"/>
      <c r="P243" s="807"/>
      <c r="Q243" s="807"/>
      <c r="R243" s="846"/>
      <c r="S243" s="807"/>
    </row>
    <row r="244" spans="3:19">
      <c r="C244" s="807"/>
      <c r="D244" s="807"/>
      <c r="E244" s="807"/>
      <c r="F244" s="807"/>
      <c r="G244" s="807"/>
      <c r="H244" s="807"/>
      <c r="I244" s="807"/>
      <c r="J244" s="807"/>
      <c r="K244" s="807"/>
      <c r="L244" s="807"/>
      <c r="M244" s="807"/>
      <c r="N244" s="807"/>
      <c r="O244" s="807"/>
      <c r="P244" s="807"/>
      <c r="Q244" s="807"/>
      <c r="R244" s="846"/>
      <c r="S244" s="807"/>
    </row>
    <row r="245" spans="3:19">
      <c r="C245" s="807"/>
      <c r="D245" s="807"/>
      <c r="E245" s="807"/>
      <c r="F245" s="807"/>
      <c r="G245" s="807"/>
      <c r="H245" s="807"/>
      <c r="I245" s="807"/>
      <c r="J245" s="807"/>
      <c r="K245" s="807"/>
      <c r="L245" s="807"/>
      <c r="M245" s="807"/>
      <c r="N245" s="807"/>
      <c r="O245" s="807"/>
      <c r="P245" s="807"/>
      <c r="Q245" s="807"/>
      <c r="R245" s="846"/>
      <c r="S245" s="807"/>
    </row>
    <row r="246" spans="3:19">
      <c r="C246" s="807"/>
      <c r="D246" s="807"/>
      <c r="E246" s="807"/>
      <c r="F246" s="807"/>
      <c r="G246" s="807"/>
      <c r="H246" s="807"/>
      <c r="I246" s="807"/>
      <c r="J246" s="807"/>
      <c r="K246" s="807"/>
      <c r="L246" s="807"/>
      <c r="M246" s="807"/>
      <c r="N246" s="807"/>
      <c r="O246" s="807"/>
      <c r="P246" s="807"/>
      <c r="Q246" s="807"/>
      <c r="R246" s="846"/>
      <c r="S246" s="807"/>
    </row>
    <row r="247" spans="3:19">
      <c r="C247" s="807"/>
      <c r="D247" s="807"/>
      <c r="E247" s="807"/>
      <c r="F247" s="807"/>
      <c r="G247" s="807"/>
      <c r="H247" s="807"/>
      <c r="I247" s="807"/>
      <c r="J247" s="807"/>
      <c r="K247" s="807"/>
      <c r="L247" s="807"/>
      <c r="M247" s="807"/>
      <c r="N247" s="807"/>
      <c r="O247" s="807"/>
      <c r="P247" s="807"/>
      <c r="Q247" s="807"/>
      <c r="R247" s="846"/>
      <c r="S247" s="807"/>
    </row>
    <row r="248" spans="3:19">
      <c r="C248" s="807"/>
      <c r="D248" s="807"/>
      <c r="E248" s="807"/>
      <c r="F248" s="807"/>
      <c r="G248" s="807"/>
      <c r="H248" s="807"/>
      <c r="I248" s="807"/>
      <c r="J248" s="807"/>
      <c r="K248" s="807"/>
      <c r="L248" s="807"/>
      <c r="M248" s="807"/>
      <c r="N248" s="807"/>
      <c r="O248" s="807"/>
      <c r="P248" s="807"/>
      <c r="Q248" s="807"/>
      <c r="R248" s="846"/>
      <c r="S248" s="807"/>
    </row>
    <row r="249" spans="3:19">
      <c r="C249" s="807"/>
      <c r="D249" s="807"/>
      <c r="E249" s="807"/>
      <c r="F249" s="807"/>
      <c r="G249" s="807"/>
      <c r="H249" s="807"/>
      <c r="I249" s="807"/>
      <c r="J249" s="807"/>
      <c r="K249" s="807"/>
      <c r="L249" s="807"/>
      <c r="M249" s="807"/>
      <c r="N249" s="807"/>
      <c r="O249" s="807"/>
      <c r="P249" s="807"/>
      <c r="Q249" s="807"/>
      <c r="R249" s="846"/>
      <c r="S249" s="807"/>
    </row>
    <row r="250" spans="3:19">
      <c r="C250" s="807"/>
      <c r="D250" s="807"/>
      <c r="E250" s="807"/>
      <c r="F250" s="807"/>
      <c r="G250" s="807"/>
      <c r="H250" s="807"/>
      <c r="I250" s="807"/>
      <c r="J250" s="807"/>
      <c r="K250" s="807"/>
      <c r="L250" s="807"/>
      <c r="M250" s="807"/>
      <c r="N250" s="807"/>
      <c r="O250" s="807"/>
      <c r="P250" s="807"/>
      <c r="Q250" s="807"/>
      <c r="R250" s="846"/>
      <c r="S250" s="807"/>
    </row>
    <row r="251" spans="3:19">
      <c r="C251" s="807"/>
      <c r="D251" s="807"/>
      <c r="E251" s="807"/>
      <c r="F251" s="807"/>
      <c r="G251" s="807"/>
      <c r="H251" s="807"/>
      <c r="I251" s="807"/>
      <c r="J251" s="807"/>
      <c r="K251" s="807"/>
      <c r="L251" s="807"/>
      <c r="M251" s="807"/>
      <c r="N251" s="807"/>
      <c r="O251" s="807"/>
      <c r="P251" s="807"/>
      <c r="Q251" s="807"/>
      <c r="R251" s="846"/>
      <c r="S251" s="807"/>
    </row>
    <row r="252" spans="3:19">
      <c r="C252" s="807"/>
      <c r="D252" s="807"/>
      <c r="E252" s="807"/>
      <c r="F252" s="807"/>
      <c r="G252" s="807"/>
      <c r="H252" s="807"/>
      <c r="I252" s="807"/>
      <c r="J252" s="807"/>
      <c r="K252" s="807"/>
      <c r="L252" s="807"/>
      <c r="M252" s="807"/>
      <c r="N252" s="807"/>
      <c r="O252" s="807"/>
      <c r="P252" s="807"/>
      <c r="Q252" s="807"/>
      <c r="R252" s="846"/>
      <c r="S252" s="807"/>
    </row>
    <row r="253" spans="3:19">
      <c r="C253" s="807"/>
      <c r="D253" s="807"/>
      <c r="E253" s="807"/>
      <c r="F253" s="807"/>
      <c r="G253" s="807"/>
      <c r="H253" s="807"/>
      <c r="I253" s="807"/>
      <c r="J253" s="807"/>
      <c r="K253" s="807"/>
      <c r="L253" s="807"/>
      <c r="M253" s="807"/>
      <c r="N253" s="807"/>
      <c r="O253" s="807"/>
      <c r="P253" s="807"/>
      <c r="Q253" s="807"/>
      <c r="R253" s="846"/>
      <c r="S253" s="807"/>
    </row>
    <row r="254" spans="3:19">
      <c r="C254" s="807"/>
      <c r="D254" s="807"/>
      <c r="E254" s="807"/>
      <c r="F254" s="807"/>
      <c r="G254" s="807"/>
      <c r="H254" s="807"/>
      <c r="I254" s="807"/>
      <c r="J254" s="807"/>
      <c r="K254" s="807"/>
      <c r="L254" s="807"/>
      <c r="M254" s="807"/>
      <c r="N254" s="807"/>
      <c r="O254" s="807"/>
      <c r="P254" s="807"/>
      <c r="Q254" s="807"/>
      <c r="R254" s="846"/>
      <c r="S254" s="807"/>
    </row>
    <row r="255" spans="3:19">
      <c r="C255" s="807"/>
      <c r="D255" s="807"/>
      <c r="E255" s="807"/>
      <c r="F255" s="807"/>
      <c r="G255" s="807"/>
      <c r="H255" s="807"/>
      <c r="I255" s="807"/>
      <c r="J255" s="807"/>
      <c r="K255" s="807"/>
      <c r="L255" s="807"/>
      <c r="M255" s="807"/>
      <c r="N255" s="807"/>
      <c r="O255" s="807"/>
      <c r="P255" s="807"/>
      <c r="Q255" s="807"/>
      <c r="R255" s="846"/>
      <c r="S255" s="807"/>
    </row>
    <row r="256" spans="3:19">
      <c r="C256" s="807"/>
      <c r="D256" s="807"/>
      <c r="E256" s="807"/>
      <c r="F256" s="807"/>
      <c r="G256" s="807"/>
      <c r="H256" s="807"/>
      <c r="I256" s="807"/>
      <c r="J256" s="807"/>
      <c r="K256" s="807"/>
      <c r="L256" s="807"/>
      <c r="M256" s="807"/>
      <c r="N256" s="807"/>
      <c r="O256" s="807"/>
      <c r="P256" s="807"/>
      <c r="Q256" s="807"/>
      <c r="R256" s="846"/>
      <c r="S256" s="807"/>
    </row>
    <row r="257" spans="3:19">
      <c r="C257" s="807"/>
      <c r="D257" s="807"/>
      <c r="E257" s="807"/>
      <c r="F257" s="807"/>
      <c r="G257" s="807"/>
      <c r="H257" s="807"/>
      <c r="I257" s="807"/>
      <c r="J257" s="807"/>
      <c r="K257" s="807"/>
      <c r="L257" s="807"/>
      <c r="M257" s="807"/>
      <c r="N257" s="807"/>
      <c r="O257" s="807"/>
      <c r="P257" s="807"/>
      <c r="Q257" s="807"/>
      <c r="R257" s="846"/>
      <c r="S257" s="807"/>
    </row>
    <row r="258" spans="3:19">
      <c r="C258" s="807"/>
      <c r="D258" s="807"/>
      <c r="E258" s="807"/>
      <c r="F258" s="807"/>
      <c r="G258" s="807"/>
      <c r="H258" s="807"/>
      <c r="I258" s="807"/>
      <c r="J258" s="807"/>
      <c r="K258" s="807"/>
      <c r="L258" s="807"/>
      <c r="M258" s="807"/>
      <c r="N258" s="807"/>
      <c r="O258" s="807"/>
      <c r="P258" s="807"/>
      <c r="Q258" s="807"/>
      <c r="R258" s="846"/>
      <c r="S258" s="807"/>
    </row>
    <row r="259" spans="3:19">
      <c r="C259" s="807"/>
      <c r="D259" s="807"/>
      <c r="E259" s="807"/>
      <c r="F259" s="807"/>
      <c r="G259" s="807"/>
      <c r="H259" s="807"/>
      <c r="I259" s="807"/>
      <c r="J259" s="807"/>
      <c r="K259" s="807"/>
      <c r="L259" s="807"/>
      <c r="M259" s="807"/>
      <c r="N259" s="807"/>
      <c r="O259" s="807"/>
      <c r="P259" s="807"/>
      <c r="Q259" s="807"/>
      <c r="R259" s="846"/>
      <c r="S259" s="807"/>
    </row>
    <row r="260" spans="3:19">
      <c r="C260" s="807"/>
      <c r="D260" s="807"/>
      <c r="E260" s="807"/>
      <c r="F260" s="807"/>
      <c r="G260" s="807"/>
      <c r="H260" s="807"/>
      <c r="I260" s="807"/>
      <c r="J260" s="807"/>
      <c r="K260" s="807"/>
      <c r="L260" s="807"/>
      <c r="M260" s="807"/>
      <c r="N260" s="807"/>
      <c r="O260" s="807"/>
      <c r="P260" s="807"/>
      <c r="Q260" s="807"/>
      <c r="R260" s="846"/>
      <c r="S260" s="807"/>
    </row>
    <row r="261" spans="3:19">
      <c r="C261" s="807"/>
      <c r="D261" s="807"/>
      <c r="E261" s="807"/>
      <c r="F261" s="807"/>
      <c r="G261" s="807"/>
      <c r="H261" s="807"/>
      <c r="I261" s="807"/>
      <c r="J261" s="807"/>
      <c r="K261" s="807"/>
      <c r="L261" s="807"/>
      <c r="M261" s="807"/>
      <c r="N261" s="807"/>
      <c r="O261" s="807"/>
      <c r="P261" s="807"/>
      <c r="Q261" s="807"/>
      <c r="R261" s="846"/>
      <c r="S261" s="807"/>
    </row>
    <row r="262" spans="3:19">
      <c r="C262" s="807"/>
      <c r="D262" s="807"/>
      <c r="E262" s="807"/>
      <c r="F262" s="807"/>
      <c r="G262" s="807"/>
      <c r="H262" s="807"/>
      <c r="I262" s="807"/>
      <c r="J262" s="807"/>
      <c r="K262" s="807"/>
      <c r="L262" s="807"/>
      <c r="M262" s="807"/>
      <c r="N262" s="807"/>
      <c r="O262" s="807"/>
      <c r="P262" s="807"/>
      <c r="Q262" s="807"/>
      <c r="R262" s="846"/>
      <c r="S262" s="807"/>
    </row>
    <row r="263" spans="3:19">
      <c r="C263" s="807"/>
      <c r="D263" s="807"/>
      <c r="E263" s="807"/>
      <c r="F263" s="807"/>
      <c r="G263" s="807"/>
      <c r="H263" s="807"/>
      <c r="I263" s="807"/>
      <c r="J263" s="807"/>
      <c r="K263" s="807"/>
      <c r="L263" s="807"/>
      <c r="M263" s="807"/>
      <c r="N263" s="807"/>
      <c r="O263" s="807"/>
      <c r="P263" s="807"/>
      <c r="Q263" s="807"/>
      <c r="R263" s="846"/>
      <c r="S263" s="807"/>
    </row>
    <row r="264" spans="3:19">
      <c r="C264" s="807"/>
      <c r="D264" s="807"/>
      <c r="E264" s="807"/>
      <c r="F264" s="807"/>
      <c r="G264" s="807"/>
      <c r="H264" s="807"/>
      <c r="I264" s="807"/>
      <c r="J264" s="807"/>
      <c r="K264" s="807"/>
      <c r="L264" s="807"/>
      <c r="M264" s="807"/>
      <c r="N264" s="807"/>
      <c r="O264" s="807"/>
      <c r="P264" s="807"/>
      <c r="Q264" s="807"/>
      <c r="R264" s="846"/>
      <c r="S264" s="807"/>
    </row>
    <row r="265" spans="3:19">
      <c r="C265" s="807"/>
      <c r="D265" s="807"/>
      <c r="E265" s="807"/>
      <c r="F265" s="807"/>
      <c r="G265" s="807"/>
      <c r="H265" s="807"/>
      <c r="I265" s="807"/>
      <c r="J265" s="807"/>
      <c r="K265" s="807"/>
      <c r="L265" s="807"/>
      <c r="M265" s="807"/>
      <c r="N265" s="807"/>
      <c r="O265" s="807"/>
      <c r="P265" s="807"/>
      <c r="Q265" s="807"/>
      <c r="R265" s="846"/>
      <c r="S265" s="807"/>
    </row>
    <row r="266" spans="3:19">
      <c r="C266" s="807"/>
      <c r="D266" s="807"/>
      <c r="E266" s="807"/>
      <c r="F266" s="807"/>
      <c r="G266" s="807"/>
      <c r="H266" s="807"/>
      <c r="I266" s="807"/>
      <c r="J266" s="807"/>
      <c r="K266" s="807"/>
      <c r="L266" s="807"/>
      <c r="M266" s="807"/>
      <c r="N266" s="807"/>
      <c r="O266" s="807"/>
      <c r="P266" s="807"/>
      <c r="Q266" s="807"/>
      <c r="R266" s="846"/>
      <c r="S266" s="807"/>
    </row>
    <row r="267" spans="3:19">
      <c r="C267" s="807"/>
      <c r="D267" s="807"/>
      <c r="E267" s="807"/>
      <c r="F267" s="807"/>
      <c r="G267" s="807"/>
      <c r="H267" s="807"/>
      <c r="I267" s="807"/>
      <c r="J267" s="807"/>
      <c r="K267" s="807"/>
      <c r="L267" s="807"/>
      <c r="M267" s="807"/>
      <c r="N267" s="807"/>
      <c r="O267" s="807"/>
      <c r="P267" s="807"/>
      <c r="Q267" s="807"/>
      <c r="R267" s="846"/>
      <c r="S267" s="807"/>
    </row>
    <row r="268" spans="3:19">
      <c r="C268" s="807"/>
      <c r="D268" s="807"/>
      <c r="E268" s="807"/>
      <c r="F268" s="807"/>
      <c r="G268" s="807"/>
      <c r="H268" s="807"/>
      <c r="I268" s="807"/>
      <c r="J268" s="807"/>
      <c r="K268" s="807"/>
      <c r="L268" s="807"/>
      <c r="M268" s="807"/>
      <c r="N268" s="807"/>
      <c r="O268" s="807"/>
      <c r="P268" s="807"/>
      <c r="Q268" s="807"/>
      <c r="R268" s="846"/>
      <c r="S268" s="807"/>
    </row>
    <row r="269" spans="3:19">
      <c r="C269" s="807"/>
      <c r="D269" s="807"/>
      <c r="E269" s="807"/>
      <c r="F269" s="807"/>
      <c r="G269" s="807"/>
      <c r="H269" s="807"/>
      <c r="I269" s="807"/>
      <c r="J269" s="807"/>
      <c r="K269" s="807"/>
      <c r="L269" s="807"/>
      <c r="M269" s="807"/>
      <c r="N269" s="807"/>
      <c r="O269" s="807"/>
      <c r="P269" s="807"/>
      <c r="Q269" s="807"/>
      <c r="R269" s="846"/>
      <c r="S269" s="807"/>
    </row>
    <row r="270" spans="3:19">
      <c r="C270" s="807"/>
      <c r="D270" s="807"/>
      <c r="E270" s="807"/>
      <c r="F270" s="807"/>
      <c r="G270" s="807"/>
      <c r="H270" s="807"/>
      <c r="I270" s="807"/>
      <c r="J270" s="807"/>
      <c r="K270" s="807"/>
      <c r="L270" s="807"/>
      <c r="M270" s="807"/>
      <c r="N270" s="807"/>
      <c r="O270" s="807"/>
      <c r="P270" s="807"/>
      <c r="Q270" s="807"/>
      <c r="R270" s="846"/>
      <c r="S270" s="807"/>
    </row>
    <row r="271" spans="3:19">
      <c r="C271" s="807"/>
      <c r="D271" s="807"/>
      <c r="E271" s="807"/>
      <c r="F271" s="807"/>
      <c r="G271" s="807"/>
      <c r="H271" s="807"/>
      <c r="I271" s="807"/>
      <c r="J271" s="807"/>
      <c r="K271" s="807"/>
      <c r="L271" s="807"/>
      <c r="M271" s="807"/>
      <c r="N271" s="807"/>
      <c r="O271" s="807"/>
      <c r="P271" s="807"/>
      <c r="Q271" s="807"/>
      <c r="R271" s="846"/>
      <c r="S271" s="807"/>
    </row>
    <row r="272" spans="3:19">
      <c r="C272" s="807"/>
      <c r="D272" s="807"/>
      <c r="E272" s="807"/>
      <c r="F272" s="807"/>
      <c r="G272" s="807"/>
      <c r="H272" s="807"/>
      <c r="I272" s="807"/>
      <c r="J272" s="807"/>
      <c r="K272" s="807"/>
      <c r="L272" s="807"/>
      <c r="M272" s="807"/>
      <c r="N272" s="807"/>
      <c r="O272" s="807"/>
      <c r="P272" s="807"/>
      <c r="Q272" s="807"/>
      <c r="R272" s="846"/>
      <c r="S272" s="807"/>
    </row>
    <row r="273" spans="3:19">
      <c r="C273" s="807"/>
      <c r="D273" s="807"/>
      <c r="E273" s="807"/>
      <c r="F273" s="807"/>
      <c r="G273" s="807"/>
      <c r="H273" s="807"/>
      <c r="I273" s="807"/>
      <c r="J273" s="807"/>
      <c r="K273" s="807"/>
      <c r="L273" s="807"/>
      <c r="M273" s="807"/>
      <c r="N273" s="807"/>
      <c r="O273" s="807"/>
      <c r="P273" s="807"/>
      <c r="Q273" s="807"/>
      <c r="R273" s="846"/>
      <c r="S273" s="807"/>
    </row>
    <row r="274" spans="3:19">
      <c r="C274" s="807"/>
      <c r="D274" s="807"/>
      <c r="E274" s="807"/>
      <c r="F274" s="807"/>
      <c r="G274" s="807"/>
      <c r="H274" s="807"/>
      <c r="I274" s="807"/>
      <c r="J274" s="807"/>
      <c r="K274" s="807"/>
      <c r="L274" s="807"/>
      <c r="M274" s="807"/>
      <c r="N274" s="807"/>
      <c r="O274" s="807"/>
      <c r="P274" s="807"/>
      <c r="Q274" s="807"/>
      <c r="R274" s="846"/>
      <c r="S274" s="807"/>
    </row>
    <row r="275" spans="3:19">
      <c r="C275" s="807"/>
      <c r="D275" s="807"/>
      <c r="E275" s="807"/>
      <c r="F275" s="807"/>
      <c r="G275" s="807"/>
      <c r="H275" s="807"/>
      <c r="I275" s="807"/>
      <c r="J275" s="807"/>
      <c r="K275" s="807"/>
      <c r="L275" s="807"/>
      <c r="M275" s="807"/>
      <c r="N275" s="807"/>
      <c r="O275" s="807"/>
      <c r="P275" s="807"/>
      <c r="Q275" s="807"/>
      <c r="R275" s="846"/>
      <c r="S275" s="807"/>
    </row>
    <row r="276" spans="3:19">
      <c r="C276" s="807"/>
      <c r="D276" s="807"/>
      <c r="E276" s="807"/>
      <c r="F276" s="807"/>
      <c r="G276" s="807"/>
      <c r="H276" s="807"/>
      <c r="I276" s="807"/>
      <c r="J276" s="807"/>
      <c r="K276" s="807"/>
      <c r="L276" s="807"/>
      <c r="M276" s="807"/>
      <c r="N276" s="807"/>
      <c r="O276" s="807"/>
      <c r="P276" s="807"/>
      <c r="Q276" s="807"/>
      <c r="R276" s="846"/>
      <c r="S276" s="807"/>
    </row>
    <row r="277" spans="3:19">
      <c r="C277" s="807"/>
      <c r="D277" s="807"/>
      <c r="E277" s="807"/>
      <c r="F277" s="807"/>
      <c r="G277" s="807"/>
      <c r="H277" s="807"/>
      <c r="I277" s="807"/>
      <c r="J277" s="807"/>
      <c r="K277" s="807"/>
      <c r="L277" s="807"/>
      <c r="M277" s="807"/>
      <c r="N277" s="807"/>
      <c r="O277" s="807"/>
      <c r="P277" s="807"/>
      <c r="Q277" s="807"/>
      <c r="R277" s="846"/>
      <c r="S277" s="807"/>
    </row>
    <row r="278" spans="3:19">
      <c r="C278" s="807"/>
      <c r="D278" s="807"/>
      <c r="E278" s="807"/>
      <c r="F278" s="807"/>
      <c r="G278" s="807"/>
      <c r="H278" s="807"/>
      <c r="I278" s="807"/>
      <c r="J278" s="807"/>
      <c r="K278" s="807"/>
      <c r="L278" s="807"/>
      <c r="M278" s="807"/>
      <c r="N278" s="807"/>
      <c r="O278" s="807"/>
      <c r="P278" s="807"/>
      <c r="Q278" s="807"/>
      <c r="R278" s="846"/>
      <c r="S278" s="807"/>
    </row>
    <row r="279" spans="3:19">
      <c r="C279" s="807"/>
      <c r="D279" s="807"/>
      <c r="E279" s="807"/>
      <c r="F279" s="807"/>
      <c r="G279" s="807"/>
      <c r="H279" s="807"/>
      <c r="I279" s="807"/>
      <c r="J279" s="807"/>
      <c r="K279" s="807"/>
      <c r="L279" s="807"/>
      <c r="M279" s="807"/>
      <c r="N279" s="807"/>
      <c r="O279" s="807"/>
      <c r="P279" s="807"/>
      <c r="Q279" s="807"/>
      <c r="R279" s="846"/>
      <c r="S279" s="807"/>
    </row>
    <row r="280" spans="3:19">
      <c r="C280" s="807"/>
      <c r="D280" s="807"/>
      <c r="E280" s="807"/>
      <c r="F280" s="807"/>
      <c r="G280" s="807"/>
      <c r="H280" s="807"/>
      <c r="I280" s="807"/>
      <c r="J280" s="807"/>
      <c r="K280" s="807"/>
      <c r="L280" s="807"/>
      <c r="M280" s="807"/>
      <c r="N280" s="807"/>
      <c r="O280" s="807"/>
      <c r="P280" s="807"/>
      <c r="Q280" s="807"/>
      <c r="R280" s="846"/>
      <c r="S280" s="807"/>
    </row>
    <row r="281" spans="3:19">
      <c r="C281" s="807"/>
      <c r="D281" s="807"/>
      <c r="E281" s="807"/>
      <c r="F281" s="807"/>
      <c r="G281" s="807"/>
      <c r="H281" s="807"/>
      <c r="I281" s="807"/>
      <c r="J281" s="807"/>
      <c r="K281" s="807"/>
      <c r="L281" s="807"/>
      <c r="M281" s="807"/>
      <c r="N281" s="807"/>
      <c r="O281" s="807"/>
      <c r="P281" s="807"/>
      <c r="Q281" s="807"/>
      <c r="R281" s="846"/>
      <c r="S281" s="807"/>
    </row>
    <row r="282" spans="3:19">
      <c r="C282" s="807"/>
      <c r="D282" s="807"/>
      <c r="E282" s="807"/>
      <c r="F282" s="807"/>
      <c r="G282" s="807"/>
      <c r="H282" s="807"/>
      <c r="I282" s="807"/>
      <c r="J282" s="807"/>
      <c r="K282" s="807"/>
      <c r="L282" s="807"/>
      <c r="M282" s="807"/>
      <c r="N282" s="807"/>
      <c r="O282" s="807"/>
      <c r="P282" s="807"/>
      <c r="Q282" s="807"/>
      <c r="R282" s="846"/>
      <c r="S282" s="807"/>
    </row>
    <row r="283" spans="3:19">
      <c r="C283" s="807"/>
      <c r="D283" s="807"/>
      <c r="E283" s="807"/>
      <c r="F283" s="807"/>
      <c r="G283" s="807"/>
      <c r="H283" s="807"/>
      <c r="I283" s="807"/>
      <c r="J283" s="807"/>
      <c r="K283" s="807"/>
      <c r="L283" s="807"/>
      <c r="M283" s="807"/>
      <c r="N283" s="807"/>
      <c r="O283" s="807"/>
      <c r="P283" s="807"/>
      <c r="Q283" s="807"/>
      <c r="R283" s="846"/>
      <c r="S283" s="807"/>
    </row>
    <row r="284" spans="3:19">
      <c r="C284" s="807"/>
      <c r="D284" s="807"/>
      <c r="E284" s="807"/>
      <c r="F284" s="807"/>
      <c r="G284" s="807"/>
      <c r="H284" s="807"/>
      <c r="I284" s="807"/>
      <c r="J284" s="807"/>
      <c r="K284" s="807"/>
      <c r="L284" s="807"/>
      <c r="M284" s="807"/>
      <c r="N284" s="807"/>
      <c r="O284" s="807"/>
      <c r="P284" s="807"/>
      <c r="Q284" s="807"/>
      <c r="R284" s="846"/>
      <c r="S284" s="807"/>
    </row>
    <row r="285" spans="3:19">
      <c r="C285" s="807"/>
      <c r="D285" s="807"/>
      <c r="E285" s="807"/>
      <c r="F285" s="807"/>
      <c r="G285" s="807"/>
      <c r="H285" s="807"/>
      <c r="I285" s="807"/>
      <c r="J285" s="807"/>
      <c r="K285" s="807"/>
      <c r="L285" s="807"/>
      <c r="M285" s="807"/>
      <c r="N285" s="807"/>
      <c r="O285" s="807"/>
      <c r="P285" s="807"/>
      <c r="Q285" s="807"/>
      <c r="R285" s="846"/>
      <c r="S285" s="807"/>
    </row>
    <row r="286" spans="3:19">
      <c r="C286" s="807"/>
      <c r="D286" s="807"/>
      <c r="E286" s="807"/>
      <c r="F286" s="807"/>
      <c r="G286" s="807"/>
      <c r="H286" s="807"/>
      <c r="I286" s="807"/>
      <c r="J286" s="807"/>
      <c r="K286" s="807"/>
      <c r="L286" s="807"/>
      <c r="M286" s="807"/>
      <c r="N286" s="807"/>
      <c r="O286" s="807"/>
      <c r="P286" s="807"/>
      <c r="Q286" s="807"/>
      <c r="R286" s="846"/>
      <c r="S286" s="807"/>
    </row>
    <row r="287" spans="3:19">
      <c r="C287" s="807"/>
      <c r="D287" s="807"/>
      <c r="E287" s="807"/>
      <c r="F287" s="807"/>
      <c r="G287" s="807"/>
      <c r="H287" s="807"/>
      <c r="I287" s="807"/>
      <c r="J287" s="807"/>
      <c r="K287" s="807"/>
      <c r="L287" s="807"/>
      <c r="M287" s="807"/>
      <c r="N287" s="807"/>
      <c r="O287" s="807"/>
      <c r="P287" s="807"/>
      <c r="Q287" s="807"/>
      <c r="R287" s="846"/>
      <c r="S287" s="807"/>
    </row>
    <row r="288" spans="3:19">
      <c r="C288" s="807"/>
      <c r="D288" s="807"/>
      <c r="E288" s="807"/>
      <c r="F288" s="807"/>
      <c r="G288" s="807"/>
      <c r="H288" s="807"/>
      <c r="I288" s="807"/>
      <c r="J288" s="807"/>
      <c r="K288" s="807"/>
      <c r="L288" s="807"/>
      <c r="M288" s="807"/>
      <c r="N288" s="807"/>
      <c r="O288" s="807"/>
      <c r="P288" s="807"/>
      <c r="Q288" s="807"/>
      <c r="R288" s="846"/>
      <c r="S288" s="807"/>
    </row>
    <row r="289" spans="3:19">
      <c r="C289" s="807"/>
      <c r="D289" s="807"/>
      <c r="E289" s="807"/>
      <c r="F289" s="807"/>
      <c r="G289" s="807"/>
      <c r="H289" s="807"/>
      <c r="I289" s="807"/>
      <c r="J289" s="807"/>
      <c r="K289" s="807"/>
      <c r="L289" s="807"/>
      <c r="M289" s="807"/>
      <c r="N289" s="807"/>
      <c r="O289" s="807"/>
      <c r="P289" s="807"/>
      <c r="Q289" s="807"/>
      <c r="R289" s="846"/>
      <c r="S289" s="807"/>
    </row>
    <row r="290" spans="3:19">
      <c r="C290" s="807"/>
      <c r="D290" s="807"/>
      <c r="E290" s="807"/>
      <c r="F290" s="807"/>
      <c r="G290" s="807"/>
      <c r="H290" s="807"/>
      <c r="I290" s="807"/>
      <c r="J290" s="807"/>
      <c r="K290" s="807"/>
      <c r="L290" s="807"/>
      <c r="M290" s="807"/>
      <c r="N290" s="807"/>
      <c r="O290" s="807"/>
      <c r="P290" s="807"/>
      <c r="Q290" s="807"/>
      <c r="R290" s="846"/>
      <c r="S290" s="807"/>
    </row>
    <row r="291" spans="3:19">
      <c r="C291" s="807"/>
      <c r="D291" s="807"/>
      <c r="E291" s="807"/>
      <c r="F291" s="807"/>
      <c r="G291" s="807"/>
      <c r="H291" s="807"/>
      <c r="I291" s="807"/>
      <c r="J291" s="807"/>
      <c r="K291" s="807"/>
      <c r="L291" s="807"/>
      <c r="M291" s="807"/>
      <c r="N291" s="807"/>
      <c r="O291" s="807"/>
      <c r="P291" s="807"/>
      <c r="Q291" s="807"/>
      <c r="R291" s="846"/>
      <c r="S291" s="807"/>
    </row>
    <row r="292" spans="3:19">
      <c r="C292" s="807"/>
      <c r="D292" s="807"/>
      <c r="E292" s="807"/>
      <c r="F292" s="807"/>
      <c r="G292" s="807"/>
      <c r="H292" s="807"/>
      <c r="I292" s="807"/>
      <c r="J292" s="807"/>
      <c r="K292" s="807"/>
      <c r="L292" s="807"/>
      <c r="M292" s="807"/>
      <c r="N292" s="807"/>
      <c r="O292" s="807"/>
      <c r="P292" s="807"/>
      <c r="Q292" s="807"/>
      <c r="R292" s="846"/>
      <c r="S292" s="807"/>
    </row>
    <row r="293" spans="3:19">
      <c r="C293" s="807"/>
      <c r="D293" s="807"/>
      <c r="E293" s="807"/>
      <c r="F293" s="807"/>
      <c r="G293" s="807"/>
      <c r="H293" s="807"/>
      <c r="I293" s="807"/>
      <c r="J293" s="807"/>
      <c r="K293" s="807"/>
      <c r="L293" s="807"/>
      <c r="M293" s="807"/>
      <c r="N293" s="807"/>
      <c r="O293" s="807"/>
      <c r="P293" s="807"/>
      <c r="Q293" s="807"/>
      <c r="R293" s="846"/>
      <c r="S293" s="807"/>
    </row>
    <row r="294" spans="3:19">
      <c r="C294" s="807"/>
      <c r="D294" s="807"/>
      <c r="E294" s="807"/>
      <c r="F294" s="807"/>
      <c r="G294" s="807"/>
      <c r="H294" s="807"/>
      <c r="I294" s="807"/>
      <c r="J294" s="807"/>
      <c r="K294" s="807"/>
      <c r="L294" s="807"/>
      <c r="M294" s="807"/>
      <c r="N294" s="807"/>
      <c r="O294" s="807"/>
      <c r="P294" s="807"/>
      <c r="Q294" s="807"/>
      <c r="R294" s="846"/>
      <c r="S294" s="807"/>
    </row>
    <row r="295" spans="3:19">
      <c r="C295" s="807"/>
      <c r="D295" s="807"/>
      <c r="E295" s="807"/>
      <c r="F295" s="807"/>
      <c r="G295" s="807"/>
      <c r="H295" s="807"/>
      <c r="I295" s="807"/>
      <c r="J295" s="807"/>
      <c r="K295" s="807"/>
      <c r="L295" s="807"/>
      <c r="M295" s="807"/>
      <c r="N295" s="807"/>
      <c r="O295" s="807"/>
      <c r="P295" s="807"/>
      <c r="Q295" s="807"/>
      <c r="R295" s="846"/>
      <c r="S295" s="807"/>
    </row>
    <row r="296" spans="3:19">
      <c r="C296" s="807"/>
      <c r="D296" s="807"/>
      <c r="E296" s="807"/>
      <c r="F296" s="807"/>
      <c r="G296" s="807"/>
      <c r="H296" s="807"/>
      <c r="I296" s="807"/>
      <c r="J296" s="807"/>
      <c r="K296" s="807"/>
      <c r="L296" s="807"/>
      <c r="M296" s="807"/>
      <c r="N296" s="807"/>
      <c r="O296" s="807"/>
      <c r="P296" s="807"/>
      <c r="Q296" s="807"/>
      <c r="R296" s="846"/>
      <c r="S296" s="807"/>
    </row>
    <row r="297" spans="3:19">
      <c r="C297" s="807"/>
      <c r="D297" s="807"/>
      <c r="E297" s="807"/>
      <c r="F297" s="807"/>
      <c r="G297" s="807"/>
      <c r="H297" s="807"/>
      <c r="I297" s="807"/>
      <c r="J297" s="807"/>
      <c r="K297" s="807"/>
      <c r="L297" s="807"/>
      <c r="M297" s="807"/>
      <c r="N297" s="807"/>
      <c r="O297" s="807"/>
      <c r="P297" s="807"/>
      <c r="Q297" s="807"/>
      <c r="R297" s="846"/>
      <c r="S297" s="807"/>
    </row>
    <row r="298" spans="3:19">
      <c r="C298" s="807"/>
      <c r="D298" s="807"/>
      <c r="E298" s="807"/>
      <c r="F298" s="807"/>
      <c r="G298" s="807"/>
      <c r="H298" s="807"/>
      <c r="I298" s="807"/>
      <c r="J298" s="807"/>
      <c r="K298" s="807"/>
      <c r="L298" s="807"/>
      <c r="M298" s="807"/>
      <c r="N298" s="807"/>
      <c r="O298" s="807"/>
      <c r="P298" s="807"/>
      <c r="Q298" s="807"/>
      <c r="R298" s="846"/>
      <c r="S298" s="807"/>
    </row>
    <row r="299" spans="3:19">
      <c r="C299" s="807"/>
      <c r="D299" s="807"/>
      <c r="E299" s="807"/>
      <c r="F299" s="807"/>
      <c r="G299" s="807"/>
      <c r="H299" s="807"/>
      <c r="I299" s="807"/>
      <c r="J299" s="807"/>
      <c r="K299" s="807"/>
      <c r="L299" s="807"/>
      <c r="M299" s="807"/>
      <c r="N299" s="807"/>
      <c r="O299" s="807"/>
      <c r="P299" s="807"/>
      <c r="Q299" s="807"/>
      <c r="R299" s="846"/>
      <c r="S299" s="807"/>
    </row>
    <row r="300" spans="3:19">
      <c r="C300" s="807"/>
      <c r="D300" s="807"/>
      <c r="E300" s="807"/>
      <c r="F300" s="807"/>
      <c r="G300" s="807"/>
      <c r="H300" s="807"/>
      <c r="I300" s="807"/>
      <c r="J300" s="807"/>
      <c r="K300" s="807"/>
      <c r="L300" s="807"/>
      <c r="M300" s="807"/>
      <c r="N300" s="807"/>
      <c r="O300" s="807"/>
      <c r="P300" s="807"/>
      <c r="Q300" s="807"/>
      <c r="R300" s="846"/>
      <c r="S300" s="807"/>
    </row>
    <row r="301" spans="3:19">
      <c r="C301" s="807"/>
      <c r="D301" s="807"/>
      <c r="E301" s="807"/>
      <c r="F301" s="807"/>
      <c r="G301" s="807"/>
      <c r="H301" s="807"/>
      <c r="I301" s="807"/>
      <c r="J301" s="807"/>
      <c r="K301" s="807"/>
      <c r="L301" s="807"/>
      <c r="M301" s="807"/>
      <c r="N301" s="807"/>
      <c r="O301" s="807"/>
      <c r="P301" s="807"/>
      <c r="Q301" s="807"/>
      <c r="R301" s="846"/>
      <c r="S301" s="807"/>
    </row>
    <row r="302" spans="3:19">
      <c r="C302" s="807"/>
      <c r="D302" s="807"/>
      <c r="E302" s="807"/>
      <c r="F302" s="807"/>
      <c r="G302" s="807"/>
      <c r="H302" s="807"/>
      <c r="I302" s="807"/>
      <c r="J302" s="807"/>
      <c r="K302" s="807"/>
      <c r="L302" s="807"/>
      <c r="M302" s="807"/>
      <c r="N302" s="807"/>
      <c r="O302" s="807"/>
      <c r="P302" s="807"/>
      <c r="Q302" s="807"/>
      <c r="R302" s="846"/>
      <c r="S302" s="807"/>
    </row>
    <row r="303" spans="3:19">
      <c r="C303" s="807"/>
      <c r="D303" s="807"/>
      <c r="E303" s="807"/>
      <c r="F303" s="807"/>
      <c r="G303" s="807"/>
      <c r="H303" s="807"/>
      <c r="I303" s="807"/>
      <c r="J303" s="807"/>
      <c r="K303" s="807"/>
      <c r="L303" s="807"/>
      <c r="M303" s="807"/>
      <c r="N303" s="807"/>
      <c r="O303" s="807"/>
      <c r="P303" s="807"/>
      <c r="Q303" s="807"/>
      <c r="R303" s="846"/>
      <c r="S303" s="807"/>
    </row>
    <row r="304" spans="3:19">
      <c r="C304" s="807"/>
      <c r="D304" s="807"/>
      <c r="E304" s="807"/>
      <c r="F304" s="807"/>
      <c r="G304" s="807"/>
      <c r="H304" s="807"/>
      <c r="I304" s="807"/>
      <c r="J304" s="807"/>
      <c r="K304" s="807"/>
      <c r="L304" s="807"/>
      <c r="M304" s="807"/>
      <c r="N304" s="807"/>
      <c r="O304" s="807"/>
      <c r="P304" s="807"/>
      <c r="Q304" s="807"/>
      <c r="R304" s="846"/>
      <c r="S304" s="807"/>
    </row>
    <row r="305" spans="3:19">
      <c r="C305" s="807"/>
      <c r="D305" s="807"/>
      <c r="E305" s="807"/>
      <c r="F305" s="807"/>
      <c r="G305" s="807"/>
      <c r="H305" s="807"/>
      <c r="I305" s="807"/>
      <c r="J305" s="807"/>
      <c r="K305" s="807"/>
      <c r="L305" s="807"/>
      <c r="M305" s="807"/>
      <c r="N305" s="807"/>
      <c r="O305" s="807"/>
      <c r="P305" s="807"/>
      <c r="Q305" s="807"/>
      <c r="R305" s="846"/>
      <c r="S305" s="807"/>
    </row>
    <row r="306" spans="3:19">
      <c r="C306" s="807"/>
      <c r="D306" s="807"/>
      <c r="E306" s="807"/>
      <c r="F306" s="807"/>
      <c r="G306" s="807"/>
      <c r="H306" s="807"/>
      <c r="I306" s="807"/>
      <c r="J306" s="807"/>
      <c r="K306" s="807"/>
      <c r="L306" s="807"/>
      <c r="M306" s="807"/>
      <c r="N306" s="807"/>
      <c r="O306" s="807"/>
      <c r="P306" s="807"/>
      <c r="Q306" s="807"/>
      <c r="R306" s="846"/>
      <c r="S306" s="807"/>
    </row>
    <row r="307" spans="3:19">
      <c r="C307" s="807"/>
      <c r="D307" s="807"/>
      <c r="E307" s="807"/>
      <c r="F307" s="807"/>
      <c r="G307" s="807"/>
      <c r="H307" s="807"/>
      <c r="I307" s="807"/>
      <c r="J307" s="807"/>
      <c r="K307" s="807"/>
      <c r="L307" s="807"/>
      <c r="M307" s="807"/>
      <c r="N307" s="807"/>
      <c r="O307" s="807"/>
      <c r="P307" s="807"/>
      <c r="Q307" s="807"/>
      <c r="R307" s="846"/>
      <c r="S307" s="807"/>
    </row>
    <row r="308" spans="3:19">
      <c r="C308" s="807"/>
      <c r="D308" s="807"/>
      <c r="E308" s="807"/>
      <c r="F308" s="807"/>
      <c r="G308" s="807"/>
      <c r="H308" s="807"/>
      <c r="I308" s="807"/>
      <c r="J308" s="807"/>
      <c r="K308" s="807"/>
      <c r="L308" s="807"/>
      <c r="M308" s="807"/>
      <c r="N308" s="807"/>
      <c r="O308" s="807"/>
      <c r="P308" s="807"/>
      <c r="Q308" s="807"/>
      <c r="R308" s="846"/>
      <c r="S308" s="807"/>
    </row>
    <row r="309" spans="3:19">
      <c r="C309" s="807"/>
      <c r="D309" s="807"/>
      <c r="E309" s="807"/>
      <c r="F309" s="807"/>
      <c r="G309" s="807"/>
      <c r="H309" s="807"/>
      <c r="I309" s="807"/>
      <c r="J309" s="807"/>
      <c r="K309" s="807"/>
      <c r="L309" s="807"/>
      <c r="M309" s="807"/>
      <c r="N309" s="807"/>
      <c r="O309" s="807"/>
      <c r="P309" s="807"/>
      <c r="Q309" s="807"/>
      <c r="R309" s="846"/>
      <c r="S309" s="807"/>
    </row>
    <row r="310" spans="3:19">
      <c r="C310" s="807"/>
      <c r="D310" s="807"/>
      <c r="E310" s="807"/>
      <c r="F310" s="807"/>
      <c r="G310" s="807"/>
      <c r="H310" s="807"/>
      <c r="I310" s="807"/>
      <c r="J310" s="807"/>
      <c r="K310" s="807"/>
      <c r="L310" s="807"/>
      <c r="M310" s="807"/>
      <c r="N310" s="807"/>
      <c r="O310" s="807"/>
      <c r="P310" s="807"/>
      <c r="Q310" s="807"/>
      <c r="R310" s="846"/>
      <c r="S310" s="807"/>
    </row>
    <row r="311" spans="3:19">
      <c r="C311" s="807"/>
      <c r="D311" s="807"/>
      <c r="E311" s="807"/>
      <c r="F311" s="807"/>
      <c r="G311" s="807"/>
      <c r="H311" s="807"/>
      <c r="I311" s="807"/>
      <c r="J311" s="807"/>
      <c r="K311" s="807"/>
      <c r="L311" s="807"/>
      <c r="M311" s="807"/>
      <c r="N311" s="807"/>
      <c r="O311" s="807"/>
      <c r="P311" s="807"/>
      <c r="Q311" s="807"/>
      <c r="R311" s="846"/>
      <c r="S311" s="807"/>
    </row>
    <row r="312" spans="3:19">
      <c r="C312" s="807"/>
      <c r="D312" s="807"/>
      <c r="E312" s="807"/>
      <c r="F312" s="807"/>
      <c r="G312" s="807"/>
      <c r="H312" s="807"/>
      <c r="I312" s="807"/>
      <c r="J312" s="807"/>
      <c r="K312" s="807"/>
      <c r="L312" s="807"/>
      <c r="M312" s="807"/>
      <c r="N312" s="807"/>
      <c r="O312" s="807"/>
      <c r="P312" s="807"/>
      <c r="Q312" s="807"/>
      <c r="R312" s="846"/>
      <c r="S312" s="807"/>
    </row>
    <row r="313" spans="3:19">
      <c r="C313" s="807"/>
      <c r="D313" s="807"/>
      <c r="E313" s="807"/>
      <c r="F313" s="807"/>
      <c r="G313" s="807"/>
      <c r="H313" s="807"/>
      <c r="I313" s="807"/>
      <c r="J313" s="807"/>
      <c r="K313" s="807"/>
      <c r="L313" s="807"/>
      <c r="M313" s="807"/>
      <c r="N313" s="807"/>
      <c r="O313" s="807"/>
      <c r="P313" s="807"/>
      <c r="Q313" s="807"/>
      <c r="R313" s="846"/>
      <c r="S313" s="807"/>
    </row>
    <row r="314" spans="3:19">
      <c r="C314" s="807"/>
      <c r="D314" s="807"/>
      <c r="E314" s="807"/>
      <c r="F314" s="807"/>
      <c r="G314" s="807"/>
      <c r="H314" s="807"/>
      <c r="I314" s="807"/>
      <c r="J314" s="807"/>
      <c r="K314" s="807"/>
      <c r="L314" s="807"/>
      <c r="M314" s="807"/>
      <c r="N314" s="807"/>
      <c r="O314" s="807"/>
      <c r="P314" s="807"/>
      <c r="Q314" s="807"/>
      <c r="R314" s="846"/>
      <c r="S314" s="807"/>
    </row>
    <row r="315" spans="3:19">
      <c r="C315" s="807"/>
      <c r="D315" s="807"/>
      <c r="E315" s="807"/>
      <c r="F315" s="807"/>
      <c r="G315" s="807"/>
      <c r="H315" s="807"/>
      <c r="I315" s="807"/>
      <c r="J315" s="807"/>
      <c r="K315" s="807"/>
      <c r="L315" s="807"/>
      <c r="M315" s="807"/>
      <c r="N315" s="807"/>
      <c r="O315" s="807"/>
      <c r="P315" s="807"/>
      <c r="Q315" s="807"/>
      <c r="R315" s="846"/>
      <c r="S315" s="807"/>
    </row>
    <row r="316" spans="3:19">
      <c r="C316" s="807"/>
      <c r="D316" s="807"/>
      <c r="E316" s="807"/>
      <c r="F316" s="807"/>
      <c r="G316" s="807"/>
      <c r="H316" s="807"/>
      <c r="I316" s="807"/>
      <c r="J316" s="807"/>
      <c r="K316" s="807"/>
      <c r="L316" s="807"/>
      <c r="M316" s="807"/>
      <c r="N316" s="807"/>
      <c r="O316" s="807"/>
      <c r="P316" s="807"/>
      <c r="Q316" s="807"/>
      <c r="R316" s="846"/>
      <c r="S316" s="807"/>
    </row>
    <row r="317" spans="3:19">
      <c r="C317" s="807"/>
      <c r="D317" s="807"/>
      <c r="E317" s="807"/>
      <c r="F317" s="807"/>
      <c r="G317" s="807"/>
      <c r="H317" s="807"/>
      <c r="I317" s="807"/>
      <c r="J317" s="807"/>
      <c r="K317" s="807"/>
      <c r="L317" s="807"/>
      <c r="M317" s="807"/>
      <c r="N317" s="807"/>
      <c r="O317" s="807"/>
      <c r="P317" s="807"/>
      <c r="Q317" s="807"/>
      <c r="R317" s="846"/>
      <c r="S317" s="807"/>
    </row>
    <row r="318" spans="3:19">
      <c r="C318" s="807"/>
      <c r="D318" s="807"/>
      <c r="E318" s="807"/>
      <c r="F318" s="807"/>
      <c r="G318" s="807"/>
      <c r="H318" s="807"/>
      <c r="I318" s="807"/>
      <c r="J318" s="807"/>
      <c r="K318" s="807"/>
      <c r="L318" s="807"/>
      <c r="M318" s="807"/>
      <c r="N318" s="807"/>
      <c r="O318" s="807"/>
      <c r="P318" s="807"/>
      <c r="Q318" s="807"/>
      <c r="R318" s="846"/>
      <c r="S318" s="807"/>
    </row>
    <row r="319" spans="3:19">
      <c r="C319" s="807"/>
      <c r="D319" s="807"/>
      <c r="E319" s="807"/>
      <c r="F319" s="807"/>
      <c r="G319" s="807"/>
      <c r="H319" s="807"/>
      <c r="I319" s="807"/>
      <c r="J319" s="807"/>
      <c r="K319" s="807"/>
      <c r="L319" s="807"/>
      <c r="M319" s="807"/>
      <c r="N319" s="807"/>
      <c r="O319" s="807"/>
      <c r="P319" s="807"/>
      <c r="Q319" s="807"/>
      <c r="R319" s="846"/>
      <c r="S319" s="807"/>
    </row>
    <row r="320" spans="3:19">
      <c r="C320" s="807"/>
      <c r="D320" s="807"/>
      <c r="E320" s="807"/>
      <c r="F320" s="807"/>
      <c r="G320" s="807"/>
      <c r="H320" s="807"/>
      <c r="I320" s="807"/>
      <c r="J320" s="807"/>
      <c r="K320" s="807"/>
      <c r="L320" s="807"/>
      <c r="M320" s="807"/>
      <c r="N320" s="807"/>
      <c r="O320" s="807"/>
      <c r="P320" s="807"/>
      <c r="Q320" s="807"/>
      <c r="R320" s="846"/>
      <c r="S320" s="807"/>
    </row>
    <row r="321" spans="3:19">
      <c r="C321" s="807"/>
      <c r="D321" s="807"/>
      <c r="E321" s="807"/>
      <c r="F321" s="807"/>
      <c r="G321" s="807"/>
      <c r="H321" s="807"/>
      <c r="I321" s="807"/>
      <c r="J321" s="807"/>
      <c r="K321" s="807"/>
      <c r="L321" s="807"/>
      <c r="M321" s="807"/>
      <c r="N321" s="807"/>
      <c r="O321" s="807"/>
      <c r="P321" s="807"/>
      <c r="Q321" s="807"/>
      <c r="R321" s="846"/>
      <c r="S321" s="807"/>
    </row>
    <row r="322" spans="3:19">
      <c r="C322" s="807"/>
      <c r="D322" s="807"/>
      <c r="E322" s="807"/>
      <c r="F322" s="807"/>
      <c r="G322" s="807"/>
      <c r="H322" s="807"/>
      <c r="I322" s="807"/>
      <c r="J322" s="807"/>
      <c r="K322" s="807"/>
      <c r="L322" s="807"/>
      <c r="M322" s="807"/>
      <c r="N322" s="807"/>
      <c r="O322" s="807"/>
      <c r="P322" s="807"/>
      <c r="Q322" s="807"/>
      <c r="R322" s="846"/>
      <c r="S322" s="807"/>
    </row>
    <row r="323" spans="3:19">
      <c r="C323" s="807"/>
      <c r="D323" s="807"/>
      <c r="E323" s="807"/>
      <c r="F323" s="807"/>
      <c r="G323" s="807"/>
      <c r="H323" s="807"/>
      <c r="I323" s="807"/>
      <c r="J323" s="807"/>
      <c r="K323" s="807"/>
      <c r="L323" s="807"/>
      <c r="M323" s="807"/>
      <c r="N323" s="807"/>
      <c r="O323" s="807"/>
      <c r="P323" s="807"/>
      <c r="Q323" s="807"/>
      <c r="R323" s="846"/>
      <c r="S323" s="807"/>
    </row>
    <row r="324" spans="3:19">
      <c r="C324" s="807"/>
      <c r="D324" s="807"/>
      <c r="E324" s="807"/>
      <c r="F324" s="807"/>
      <c r="G324" s="807"/>
      <c r="H324" s="807"/>
      <c r="I324" s="807"/>
      <c r="J324" s="807"/>
      <c r="K324" s="807"/>
      <c r="L324" s="807"/>
      <c r="M324" s="807"/>
      <c r="N324" s="807"/>
      <c r="O324" s="807"/>
      <c r="P324" s="807"/>
      <c r="Q324" s="807"/>
      <c r="R324" s="846"/>
      <c r="S324" s="807"/>
    </row>
    <row r="325" spans="3:19">
      <c r="C325" s="807"/>
      <c r="D325" s="807"/>
      <c r="E325" s="807"/>
      <c r="F325" s="807"/>
      <c r="G325" s="807"/>
      <c r="H325" s="807"/>
      <c r="I325" s="807"/>
      <c r="J325" s="807"/>
      <c r="K325" s="807"/>
      <c r="L325" s="807"/>
      <c r="M325" s="807"/>
      <c r="N325" s="807"/>
      <c r="O325" s="807"/>
      <c r="P325" s="807"/>
      <c r="Q325" s="807"/>
      <c r="R325" s="846"/>
      <c r="S325" s="807"/>
    </row>
    <row r="326" spans="3:19">
      <c r="C326" s="807"/>
      <c r="D326" s="807"/>
      <c r="E326" s="807"/>
      <c r="F326" s="807"/>
      <c r="G326" s="807"/>
      <c r="H326" s="807"/>
      <c r="I326" s="807"/>
      <c r="J326" s="807"/>
      <c r="K326" s="807"/>
      <c r="L326" s="807"/>
      <c r="M326" s="807"/>
      <c r="N326" s="807"/>
      <c r="O326" s="807"/>
      <c r="P326" s="807"/>
      <c r="Q326" s="807"/>
      <c r="R326" s="846"/>
      <c r="S326" s="807"/>
    </row>
    <row r="327" spans="3:19">
      <c r="C327" s="807"/>
      <c r="D327" s="807"/>
      <c r="E327" s="807"/>
      <c r="F327" s="807"/>
      <c r="G327" s="807"/>
      <c r="H327" s="807"/>
      <c r="I327" s="807"/>
      <c r="J327" s="807"/>
      <c r="K327" s="807"/>
      <c r="L327" s="807"/>
      <c r="M327" s="807"/>
      <c r="N327" s="807"/>
      <c r="O327" s="807"/>
      <c r="P327" s="807"/>
      <c r="Q327" s="807"/>
      <c r="R327" s="846"/>
      <c r="S327" s="807"/>
    </row>
    <row r="328" spans="3:19">
      <c r="C328" s="807"/>
      <c r="D328" s="807"/>
      <c r="E328" s="807"/>
      <c r="F328" s="807"/>
      <c r="G328" s="807"/>
      <c r="H328" s="807"/>
      <c r="I328" s="807"/>
      <c r="J328" s="807"/>
      <c r="K328" s="807"/>
      <c r="L328" s="807"/>
      <c r="M328" s="807"/>
      <c r="N328" s="807"/>
      <c r="O328" s="807"/>
      <c r="P328" s="807"/>
      <c r="Q328" s="807"/>
      <c r="R328" s="846"/>
      <c r="S328" s="807"/>
    </row>
    <row r="329" spans="3:19">
      <c r="C329" s="807"/>
      <c r="D329" s="807"/>
      <c r="E329" s="807"/>
      <c r="F329" s="807"/>
      <c r="G329" s="807"/>
      <c r="H329" s="807"/>
      <c r="I329" s="807"/>
      <c r="J329" s="807"/>
      <c r="K329" s="807"/>
      <c r="L329" s="807"/>
      <c r="M329" s="807"/>
      <c r="N329" s="807"/>
      <c r="O329" s="807"/>
      <c r="P329" s="807"/>
      <c r="Q329" s="807"/>
      <c r="R329" s="846"/>
      <c r="S329" s="807"/>
    </row>
    <row r="330" spans="3:19">
      <c r="C330" s="807"/>
      <c r="D330" s="807"/>
      <c r="E330" s="807"/>
      <c r="F330" s="807"/>
      <c r="G330" s="807"/>
      <c r="H330" s="807"/>
      <c r="I330" s="807"/>
      <c r="J330" s="807"/>
      <c r="K330" s="807"/>
      <c r="L330" s="807"/>
      <c r="M330" s="807"/>
      <c r="N330" s="807"/>
      <c r="O330" s="807"/>
      <c r="P330" s="807"/>
      <c r="Q330" s="807"/>
      <c r="R330" s="846"/>
      <c r="S330" s="807"/>
    </row>
    <row r="331" spans="3:19">
      <c r="C331" s="807"/>
      <c r="D331" s="807"/>
      <c r="E331" s="807"/>
      <c r="F331" s="807"/>
      <c r="G331" s="807"/>
      <c r="H331" s="807"/>
      <c r="I331" s="807"/>
      <c r="J331" s="807"/>
      <c r="K331" s="807"/>
      <c r="L331" s="807"/>
      <c r="M331" s="807"/>
      <c r="N331" s="807"/>
      <c r="O331" s="807"/>
      <c r="P331" s="807"/>
      <c r="Q331" s="807"/>
      <c r="R331" s="846"/>
      <c r="S331" s="807"/>
    </row>
    <row r="332" spans="3:19">
      <c r="C332" s="807"/>
      <c r="D332" s="807"/>
      <c r="E332" s="807"/>
      <c r="F332" s="807"/>
      <c r="G332" s="807"/>
      <c r="H332" s="807"/>
      <c r="I332" s="807"/>
      <c r="J332" s="807"/>
      <c r="K332" s="807"/>
      <c r="L332" s="807"/>
      <c r="M332" s="807"/>
      <c r="N332" s="807"/>
      <c r="O332" s="807"/>
      <c r="P332" s="807"/>
      <c r="Q332" s="807"/>
      <c r="R332" s="846"/>
      <c r="S332" s="807"/>
    </row>
    <row r="333" spans="3:19">
      <c r="C333" s="807"/>
      <c r="D333" s="807"/>
      <c r="E333" s="807"/>
      <c r="F333" s="807"/>
      <c r="G333" s="807"/>
      <c r="H333" s="807"/>
      <c r="I333" s="807"/>
      <c r="J333" s="807"/>
      <c r="K333" s="807"/>
      <c r="L333" s="807"/>
      <c r="M333" s="807"/>
      <c r="N333" s="807"/>
      <c r="O333" s="807"/>
      <c r="P333" s="807"/>
      <c r="Q333" s="807"/>
      <c r="R333" s="846"/>
      <c r="S333" s="807"/>
    </row>
    <row r="334" spans="3:19">
      <c r="C334" s="807"/>
      <c r="D334" s="807"/>
      <c r="E334" s="807"/>
      <c r="F334" s="807"/>
      <c r="G334" s="807"/>
      <c r="H334" s="807"/>
      <c r="I334" s="807"/>
      <c r="J334" s="807"/>
      <c r="K334" s="807"/>
      <c r="L334" s="807"/>
      <c r="M334" s="807"/>
      <c r="N334" s="807"/>
      <c r="O334" s="807"/>
      <c r="P334" s="807"/>
      <c r="Q334" s="807"/>
      <c r="R334" s="846"/>
      <c r="S334" s="807"/>
    </row>
    <row r="335" spans="3:19">
      <c r="C335" s="807"/>
      <c r="D335" s="807"/>
      <c r="E335" s="807"/>
      <c r="F335" s="807"/>
      <c r="G335" s="807"/>
      <c r="H335" s="807"/>
      <c r="I335" s="807"/>
      <c r="J335" s="807"/>
      <c r="K335" s="807"/>
      <c r="L335" s="807"/>
      <c r="M335" s="807"/>
      <c r="N335" s="807"/>
      <c r="O335" s="807"/>
      <c r="P335" s="807"/>
      <c r="Q335" s="807"/>
      <c r="R335" s="846"/>
      <c r="S335" s="807"/>
    </row>
    <row r="336" spans="3:19">
      <c r="C336" s="807"/>
      <c r="D336" s="807"/>
      <c r="E336" s="807"/>
      <c r="F336" s="807"/>
      <c r="G336" s="807"/>
      <c r="H336" s="807"/>
      <c r="I336" s="807"/>
      <c r="J336" s="807"/>
      <c r="K336" s="807"/>
      <c r="L336" s="807"/>
      <c r="M336" s="807"/>
      <c r="N336" s="807"/>
      <c r="O336" s="807"/>
      <c r="P336" s="807"/>
      <c r="Q336" s="807"/>
      <c r="R336" s="846"/>
      <c r="S336" s="807"/>
    </row>
  </sheetData>
  <mergeCells count="9">
    <mergeCell ref="C72:D72"/>
    <mergeCell ref="C70:Q70"/>
    <mergeCell ref="C71:Q71"/>
    <mergeCell ref="E1:Q1"/>
    <mergeCell ref="P3:Q3"/>
    <mergeCell ref="C34:D34"/>
    <mergeCell ref="C56:D56"/>
    <mergeCell ref="E6:M6"/>
    <mergeCell ref="N6:Q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Q68"/>
  <sheetViews>
    <sheetView zoomScaleNormal="100" workbookViewId="0"/>
  </sheetViews>
  <sheetFormatPr defaultRowHeight="12.75"/>
  <cols>
    <col min="1" max="1" width="1" style="130" customWidth="1"/>
    <col min="2" max="2" width="2.5703125" style="130" customWidth="1"/>
    <col min="3" max="3" width="1" style="130" customWidth="1"/>
    <col min="4" max="4" width="13" style="130" customWidth="1"/>
    <col min="5" max="6" width="16" style="130" customWidth="1"/>
    <col min="7" max="9" width="15.7109375" style="130" customWidth="1"/>
    <col min="10" max="10" width="0.85546875" style="130" customWidth="1"/>
    <col min="11" max="11" width="2.5703125" style="130" customWidth="1"/>
    <col min="12" max="12" width="1" style="130" customWidth="1"/>
    <col min="13" max="13" width="9.140625" style="260"/>
    <col min="14" max="235" width="9.140625" style="130"/>
    <col min="236" max="236" width="1" style="130" customWidth="1"/>
    <col min="237" max="237" width="2.5703125" style="130" customWidth="1"/>
    <col min="238" max="238" width="2.42578125" style="130" customWidth="1"/>
    <col min="239" max="239" width="11.42578125" style="130" customWidth="1"/>
    <col min="240" max="240" width="1.140625" style="130" customWidth="1"/>
    <col min="241" max="241" width="12.85546875" style="130" customWidth="1"/>
    <col min="242" max="242" width="1.140625" style="130" customWidth="1"/>
    <col min="243" max="244" width="12.85546875" style="130" customWidth="1"/>
    <col min="245" max="245" width="1.140625" style="130" customWidth="1"/>
    <col min="246" max="248" width="12.85546875" style="130" customWidth="1"/>
    <col min="249" max="249" width="0.85546875" style="130" customWidth="1"/>
    <col min="250" max="250" width="2.5703125" style="130" customWidth="1"/>
    <col min="251" max="251" width="1" style="130" customWidth="1"/>
    <col min="252" max="491" width="9.140625" style="130"/>
    <col min="492" max="492" width="1" style="130" customWidth="1"/>
    <col min="493" max="493" width="2.5703125" style="130" customWidth="1"/>
    <col min="494" max="494" width="2.42578125" style="130" customWidth="1"/>
    <col min="495" max="495" width="11.42578125" style="130" customWidth="1"/>
    <col min="496" max="496" width="1.140625" style="130" customWidth="1"/>
    <col min="497" max="497" width="12.85546875" style="130" customWidth="1"/>
    <col min="498" max="498" width="1.140625" style="130" customWidth="1"/>
    <col min="499" max="500" width="12.85546875" style="130" customWidth="1"/>
    <col min="501" max="501" width="1.140625" style="130" customWidth="1"/>
    <col min="502" max="504" width="12.85546875" style="130" customWidth="1"/>
    <col min="505" max="505" width="0.85546875" style="130" customWidth="1"/>
    <col min="506" max="506" width="2.5703125" style="130" customWidth="1"/>
    <col min="507" max="507" width="1" style="130" customWidth="1"/>
    <col min="508" max="747" width="9.140625" style="130"/>
    <col min="748" max="748" width="1" style="130" customWidth="1"/>
    <col min="749" max="749" width="2.5703125" style="130" customWidth="1"/>
    <col min="750" max="750" width="2.42578125" style="130" customWidth="1"/>
    <col min="751" max="751" width="11.42578125" style="130" customWidth="1"/>
    <col min="752" max="752" width="1.140625" style="130" customWidth="1"/>
    <col min="753" max="753" width="12.85546875" style="130" customWidth="1"/>
    <col min="754" max="754" width="1.140625" style="130" customWidth="1"/>
    <col min="755" max="756" width="12.85546875" style="130" customWidth="1"/>
    <col min="757" max="757" width="1.140625" style="130" customWidth="1"/>
    <col min="758" max="760" width="12.85546875" style="130" customWidth="1"/>
    <col min="761" max="761" width="0.85546875" style="130" customWidth="1"/>
    <col min="762" max="762" width="2.5703125" style="130" customWidth="1"/>
    <col min="763" max="763" width="1" style="130" customWidth="1"/>
    <col min="764" max="1003" width="9.140625" style="130"/>
    <col min="1004" max="1004" width="1" style="130" customWidth="1"/>
    <col min="1005" max="1005" width="2.5703125" style="130" customWidth="1"/>
    <col min="1006" max="1006" width="2.42578125" style="130" customWidth="1"/>
    <col min="1007" max="1007" width="11.42578125" style="130" customWidth="1"/>
    <col min="1008" max="1008" width="1.140625" style="130" customWidth="1"/>
    <col min="1009" max="1009" width="12.85546875" style="130" customWidth="1"/>
    <col min="1010" max="1010" width="1.140625" style="130" customWidth="1"/>
    <col min="1011" max="1012" width="12.85546875" style="130" customWidth="1"/>
    <col min="1013" max="1013" width="1.140625" style="130" customWidth="1"/>
    <col min="1014" max="1016" width="12.85546875" style="130" customWidth="1"/>
    <col min="1017" max="1017" width="0.85546875" style="130" customWidth="1"/>
    <col min="1018" max="1018" width="2.5703125" style="130" customWidth="1"/>
    <col min="1019" max="1019" width="1" style="130" customWidth="1"/>
    <col min="1020" max="1259" width="9.140625" style="130"/>
    <col min="1260" max="1260" width="1" style="130" customWidth="1"/>
    <col min="1261" max="1261" width="2.5703125" style="130" customWidth="1"/>
    <col min="1262" max="1262" width="2.42578125" style="130" customWidth="1"/>
    <col min="1263" max="1263" width="11.42578125" style="130" customWidth="1"/>
    <col min="1264" max="1264" width="1.140625" style="130" customWidth="1"/>
    <col min="1265" max="1265" width="12.85546875" style="130" customWidth="1"/>
    <col min="1266" max="1266" width="1.140625" style="130" customWidth="1"/>
    <col min="1267" max="1268" width="12.85546875" style="130" customWidth="1"/>
    <col min="1269" max="1269" width="1.140625" style="130" customWidth="1"/>
    <col min="1270" max="1272" width="12.85546875" style="130" customWidth="1"/>
    <col min="1273" max="1273" width="0.85546875" style="130" customWidth="1"/>
    <col min="1274" max="1274" width="2.5703125" style="130" customWidth="1"/>
    <col min="1275" max="1275" width="1" style="130" customWidth="1"/>
    <col min="1276" max="1515" width="9.140625" style="130"/>
    <col min="1516" max="1516" width="1" style="130" customWidth="1"/>
    <col min="1517" max="1517" width="2.5703125" style="130" customWidth="1"/>
    <col min="1518" max="1518" width="2.42578125" style="130" customWidth="1"/>
    <col min="1519" max="1519" width="11.42578125" style="130" customWidth="1"/>
    <col min="1520" max="1520" width="1.140625" style="130" customWidth="1"/>
    <col min="1521" max="1521" width="12.85546875" style="130" customWidth="1"/>
    <col min="1522" max="1522" width="1.140625" style="130" customWidth="1"/>
    <col min="1523" max="1524" width="12.85546875" style="130" customWidth="1"/>
    <col min="1525" max="1525" width="1.140625" style="130" customWidth="1"/>
    <col min="1526" max="1528" width="12.85546875" style="130" customWidth="1"/>
    <col min="1529" max="1529" width="0.85546875" style="130" customWidth="1"/>
    <col min="1530" max="1530" width="2.5703125" style="130" customWidth="1"/>
    <col min="1531" max="1531" width="1" style="130" customWidth="1"/>
    <col min="1532" max="1771" width="9.140625" style="130"/>
    <col min="1772" max="1772" width="1" style="130" customWidth="1"/>
    <col min="1773" max="1773" width="2.5703125" style="130" customWidth="1"/>
    <col min="1774" max="1774" width="2.42578125" style="130" customWidth="1"/>
    <col min="1775" max="1775" width="11.42578125" style="130" customWidth="1"/>
    <col min="1776" max="1776" width="1.140625" style="130" customWidth="1"/>
    <col min="1777" max="1777" width="12.85546875" style="130" customWidth="1"/>
    <col min="1778" max="1778" width="1.140625" style="130" customWidth="1"/>
    <col min="1779" max="1780" width="12.85546875" style="130" customWidth="1"/>
    <col min="1781" max="1781" width="1.140625" style="130" customWidth="1"/>
    <col min="1782" max="1784" width="12.85546875" style="130" customWidth="1"/>
    <col min="1785" max="1785" width="0.85546875" style="130" customWidth="1"/>
    <col min="1786" max="1786" width="2.5703125" style="130" customWidth="1"/>
    <col min="1787" max="1787" width="1" style="130" customWidth="1"/>
    <col min="1788" max="2027" width="9.140625" style="130"/>
    <col min="2028" max="2028" width="1" style="130" customWidth="1"/>
    <col min="2029" max="2029" width="2.5703125" style="130" customWidth="1"/>
    <col min="2030" max="2030" width="2.42578125" style="130" customWidth="1"/>
    <col min="2031" max="2031" width="11.42578125" style="130" customWidth="1"/>
    <col min="2032" max="2032" width="1.140625" style="130" customWidth="1"/>
    <col min="2033" max="2033" width="12.85546875" style="130" customWidth="1"/>
    <col min="2034" max="2034" width="1.140625" style="130" customWidth="1"/>
    <col min="2035" max="2036" width="12.85546875" style="130" customWidth="1"/>
    <col min="2037" max="2037" width="1.140625" style="130" customWidth="1"/>
    <col min="2038" max="2040" width="12.85546875" style="130" customWidth="1"/>
    <col min="2041" max="2041" width="0.85546875" style="130" customWidth="1"/>
    <col min="2042" max="2042" width="2.5703125" style="130" customWidth="1"/>
    <col min="2043" max="2043" width="1" style="130" customWidth="1"/>
    <col min="2044" max="2283" width="9.140625" style="130"/>
    <col min="2284" max="2284" width="1" style="130" customWidth="1"/>
    <col min="2285" max="2285" width="2.5703125" style="130" customWidth="1"/>
    <col min="2286" max="2286" width="2.42578125" style="130" customWidth="1"/>
    <col min="2287" max="2287" width="11.42578125" style="130" customWidth="1"/>
    <col min="2288" max="2288" width="1.140625" style="130" customWidth="1"/>
    <col min="2289" max="2289" width="12.85546875" style="130" customWidth="1"/>
    <col min="2290" max="2290" width="1.140625" style="130" customWidth="1"/>
    <col min="2291" max="2292" width="12.85546875" style="130" customWidth="1"/>
    <col min="2293" max="2293" width="1.140625" style="130" customWidth="1"/>
    <col min="2294" max="2296" width="12.85546875" style="130" customWidth="1"/>
    <col min="2297" max="2297" width="0.85546875" style="130" customWidth="1"/>
    <col min="2298" max="2298" width="2.5703125" style="130" customWidth="1"/>
    <col min="2299" max="2299" width="1" style="130" customWidth="1"/>
    <col min="2300" max="2539" width="9.140625" style="130"/>
    <col min="2540" max="2540" width="1" style="130" customWidth="1"/>
    <col min="2541" max="2541" width="2.5703125" style="130" customWidth="1"/>
    <col min="2542" max="2542" width="2.42578125" style="130" customWidth="1"/>
    <col min="2543" max="2543" width="11.42578125" style="130" customWidth="1"/>
    <col min="2544" max="2544" width="1.140625" style="130" customWidth="1"/>
    <col min="2545" max="2545" width="12.85546875" style="130" customWidth="1"/>
    <col min="2546" max="2546" width="1.140625" style="130" customWidth="1"/>
    <col min="2547" max="2548" width="12.85546875" style="130" customWidth="1"/>
    <col min="2549" max="2549" width="1.140625" style="130" customWidth="1"/>
    <col min="2550" max="2552" width="12.85546875" style="130" customWidth="1"/>
    <col min="2553" max="2553" width="0.85546875" style="130" customWidth="1"/>
    <col min="2554" max="2554" width="2.5703125" style="130" customWidth="1"/>
    <col min="2555" max="2555" width="1" style="130" customWidth="1"/>
    <col min="2556" max="2795" width="9.140625" style="130"/>
    <col min="2796" max="2796" width="1" style="130" customWidth="1"/>
    <col min="2797" max="2797" width="2.5703125" style="130" customWidth="1"/>
    <col min="2798" max="2798" width="2.42578125" style="130" customWidth="1"/>
    <col min="2799" max="2799" width="11.42578125" style="130" customWidth="1"/>
    <col min="2800" max="2800" width="1.140625" style="130" customWidth="1"/>
    <col min="2801" max="2801" width="12.85546875" style="130" customWidth="1"/>
    <col min="2802" max="2802" width="1.140625" style="130" customWidth="1"/>
    <col min="2803" max="2804" width="12.85546875" style="130" customWidth="1"/>
    <col min="2805" max="2805" width="1.140625" style="130" customWidth="1"/>
    <col min="2806" max="2808" width="12.85546875" style="130" customWidth="1"/>
    <col min="2809" max="2809" width="0.85546875" style="130" customWidth="1"/>
    <col min="2810" max="2810" width="2.5703125" style="130" customWidth="1"/>
    <col min="2811" max="2811" width="1" style="130" customWidth="1"/>
    <col min="2812" max="3051" width="9.140625" style="130"/>
    <col min="3052" max="3052" width="1" style="130" customWidth="1"/>
    <col min="3053" max="3053" width="2.5703125" style="130" customWidth="1"/>
    <col min="3054" max="3054" width="2.42578125" style="130" customWidth="1"/>
    <col min="3055" max="3055" width="11.42578125" style="130" customWidth="1"/>
    <col min="3056" max="3056" width="1.140625" style="130" customWidth="1"/>
    <col min="3057" max="3057" width="12.85546875" style="130" customWidth="1"/>
    <col min="3058" max="3058" width="1.140625" style="130" customWidth="1"/>
    <col min="3059" max="3060" width="12.85546875" style="130" customWidth="1"/>
    <col min="3061" max="3061" width="1.140625" style="130" customWidth="1"/>
    <col min="3062" max="3064" width="12.85546875" style="130" customWidth="1"/>
    <col min="3065" max="3065" width="0.85546875" style="130" customWidth="1"/>
    <col min="3066" max="3066" width="2.5703125" style="130" customWidth="1"/>
    <col min="3067" max="3067" width="1" style="130" customWidth="1"/>
    <col min="3068" max="3307" width="9.140625" style="130"/>
    <col min="3308" max="3308" width="1" style="130" customWidth="1"/>
    <col min="3309" max="3309" width="2.5703125" style="130" customWidth="1"/>
    <col min="3310" max="3310" width="2.42578125" style="130" customWidth="1"/>
    <col min="3311" max="3311" width="11.42578125" style="130" customWidth="1"/>
    <col min="3312" max="3312" width="1.140625" style="130" customWidth="1"/>
    <col min="3313" max="3313" width="12.85546875" style="130" customWidth="1"/>
    <col min="3314" max="3314" width="1.140625" style="130" customWidth="1"/>
    <col min="3315" max="3316" width="12.85546875" style="130" customWidth="1"/>
    <col min="3317" max="3317" width="1.140625" style="130" customWidth="1"/>
    <col min="3318" max="3320" width="12.85546875" style="130" customWidth="1"/>
    <col min="3321" max="3321" width="0.85546875" style="130" customWidth="1"/>
    <col min="3322" max="3322" width="2.5703125" style="130" customWidth="1"/>
    <col min="3323" max="3323" width="1" style="130" customWidth="1"/>
    <col min="3324" max="3563" width="9.140625" style="130"/>
    <col min="3564" max="3564" width="1" style="130" customWidth="1"/>
    <col min="3565" max="3565" width="2.5703125" style="130" customWidth="1"/>
    <col min="3566" max="3566" width="2.42578125" style="130" customWidth="1"/>
    <col min="3567" max="3567" width="11.42578125" style="130" customWidth="1"/>
    <col min="3568" max="3568" width="1.140625" style="130" customWidth="1"/>
    <col min="3569" max="3569" width="12.85546875" style="130" customWidth="1"/>
    <col min="3570" max="3570" width="1.140625" style="130" customWidth="1"/>
    <col min="3571" max="3572" width="12.85546875" style="130" customWidth="1"/>
    <col min="3573" max="3573" width="1.140625" style="130" customWidth="1"/>
    <col min="3574" max="3576" width="12.85546875" style="130" customWidth="1"/>
    <col min="3577" max="3577" width="0.85546875" style="130" customWidth="1"/>
    <col min="3578" max="3578" width="2.5703125" style="130" customWidth="1"/>
    <col min="3579" max="3579" width="1" style="130" customWidth="1"/>
    <col min="3580" max="3819" width="9.140625" style="130"/>
    <col min="3820" max="3820" width="1" style="130" customWidth="1"/>
    <col min="3821" max="3821" width="2.5703125" style="130" customWidth="1"/>
    <col min="3822" max="3822" width="2.42578125" style="130" customWidth="1"/>
    <col min="3823" max="3823" width="11.42578125" style="130" customWidth="1"/>
    <col min="3824" max="3824" width="1.140625" style="130" customWidth="1"/>
    <col min="3825" max="3825" width="12.85546875" style="130" customWidth="1"/>
    <col min="3826" max="3826" width="1.140625" style="130" customWidth="1"/>
    <col min="3827" max="3828" width="12.85546875" style="130" customWidth="1"/>
    <col min="3829" max="3829" width="1.140625" style="130" customWidth="1"/>
    <col min="3830" max="3832" width="12.85546875" style="130" customWidth="1"/>
    <col min="3833" max="3833" width="0.85546875" style="130" customWidth="1"/>
    <col min="3834" max="3834" width="2.5703125" style="130" customWidth="1"/>
    <col min="3835" max="3835" width="1" style="130" customWidth="1"/>
    <col min="3836" max="4075" width="9.140625" style="130"/>
    <col min="4076" max="4076" width="1" style="130" customWidth="1"/>
    <col min="4077" max="4077" width="2.5703125" style="130" customWidth="1"/>
    <col min="4078" max="4078" width="2.42578125" style="130" customWidth="1"/>
    <col min="4079" max="4079" width="11.42578125" style="130" customWidth="1"/>
    <col min="4080" max="4080" width="1.140625" style="130" customWidth="1"/>
    <col min="4081" max="4081" width="12.85546875" style="130" customWidth="1"/>
    <col min="4082" max="4082" width="1.140625" style="130" customWidth="1"/>
    <col min="4083" max="4084" width="12.85546875" style="130" customWidth="1"/>
    <col min="4085" max="4085" width="1.140625" style="130" customWidth="1"/>
    <col min="4086" max="4088" width="12.85546875" style="130" customWidth="1"/>
    <col min="4089" max="4089" width="0.85546875" style="130" customWidth="1"/>
    <col min="4090" max="4090" width="2.5703125" style="130" customWidth="1"/>
    <col min="4091" max="4091" width="1" style="130" customWidth="1"/>
    <col min="4092" max="4331" width="9.140625" style="130"/>
    <col min="4332" max="4332" width="1" style="130" customWidth="1"/>
    <col min="4333" max="4333" width="2.5703125" style="130" customWidth="1"/>
    <col min="4334" max="4334" width="2.42578125" style="130" customWidth="1"/>
    <col min="4335" max="4335" width="11.42578125" style="130" customWidth="1"/>
    <col min="4336" max="4336" width="1.140625" style="130" customWidth="1"/>
    <col min="4337" max="4337" width="12.85546875" style="130" customWidth="1"/>
    <col min="4338" max="4338" width="1.140625" style="130" customWidth="1"/>
    <col min="4339" max="4340" width="12.85546875" style="130" customWidth="1"/>
    <col min="4341" max="4341" width="1.140625" style="130" customWidth="1"/>
    <col min="4342" max="4344" width="12.85546875" style="130" customWidth="1"/>
    <col min="4345" max="4345" width="0.85546875" style="130" customWidth="1"/>
    <col min="4346" max="4346" width="2.5703125" style="130" customWidth="1"/>
    <col min="4347" max="4347" width="1" style="130" customWidth="1"/>
    <col min="4348" max="4587" width="9.140625" style="130"/>
    <col min="4588" max="4588" width="1" style="130" customWidth="1"/>
    <col min="4589" max="4589" width="2.5703125" style="130" customWidth="1"/>
    <col min="4590" max="4590" width="2.42578125" style="130" customWidth="1"/>
    <col min="4591" max="4591" width="11.42578125" style="130" customWidth="1"/>
    <col min="4592" max="4592" width="1.140625" style="130" customWidth="1"/>
    <col min="4593" max="4593" width="12.85546875" style="130" customWidth="1"/>
    <col min="4594" max="4594" width="1.140625" style="130" customWidth="1"/>
    <col min="4595" max="4596" width="12.85546875" style="130" customWidth="1"/>
    <col min="4597" max="4597" width="1.140625" style="130" customWidth="1"/>
    <col min="4598" max="4600" width="12.85546875" style="130" customWidth="1"/>
    <col min="4601" max="4601" width="0.85546875" style="130" customWidth="1"/>
    <col min="4602" max="4602" width="2.5703125" style="130" customWidth="1"/>
    <col min="4603" max="4603" width="1" style="130" customWidth="1"/>
    <col min="4604" max="4843" width="9.140625" style="130"/>
    <col min="4844" max="4844" width="1" style="130" customWidth="1"/>
    <col min="4845" max="4845" width="2.5703125" style="130" customWidth="1"/>
    <col min="4846" max="4846" width="2.42578125" style="130" customWidth="1"/>
    <col min="4847" max="4847" width="11.42578125" style="130" customWidth="1"/>
    <col min="4848" max="4848" width="1.140625" style="130" customWidth="1"/>
    <col min="4849" max="4849" width="12.85546875" style="130" customWidth="1"/>
    <col min="4850" max="4850" width="1.140625" style="130" customWidth="1"/>
    <col min="4851" max="4852" width="12.85546875" style="130" customWidth="1"/>
    <col min="4853" max="4853" width="1.140625" style="130" customWidth="1"/>
    <col min="4854" max="4856" width="12.85546875" style="130" customWidth="1"/>
    <col min="4857" max="4857" width="0.85546875" style="130" customWidth="1"/>
    <col min="4858" max="4858" width="2.5703125" style="130" customWidth="1"/>
    <col min="4859" max="4859" width="1" style="130" customWidth="1"/>
    <col min="4860" max="5099" width="9.140625" style="130"/>
    <col min="5100" max="5100" width="1" style="130" customWidth="1"/>
    <col min="5101" max="5101" width="2.5703125" style="130" customWidth="1"/>
    <col min="5102" max="5102" width="2.42578125" style="130" customWidth="1"/>
    <col min="5103" max="5103" width="11.42578125" style="130" customWidth="1"/>
    <col min="5104" max="5104" width="1.140625" style="130" customWidth="1"/>
    <col min="5105" max="5105" width="12.85546875" style="130" customWidth="1"/>
    <col min="5106" max="5106" width="1.140625" style="130" customWidth="1"/>
    <col min="5107" max="5108" width="12.85546875" style="130" customWidth="1"/>
    <col min="5109" max="5109" width="1.140625" style="130" customWidth="1"/>
    <col min="5110" max="5112" width="12.85546875" style="130" customWidth="1"/>
    <col min="5113" max="5113" width="0.85546875" style="130" customWidth="1"/>
    <col min="5114" max="5114" width="2.5703125" style="130" customWidth="1"/>
    <col min="5115" max="5115" width="1" style="130" customWidth="1"/>
    <col min="5116" max="5355" width="9.140625" style="130"/>
    <col min="5356" max="5356" width="1" style="130" customWidth="1"/>
    <col min="5357" max="5357" width="2.5703125" style="130" customWidth="1"/>
    <col min="5358" max="5358" width="2.42578125" style="130" customWidth="1"/>
    <col min="5359" max="5359" width="11.42578125" style="130" customWidth="1"/>
    <col min="5360" max="5360" width="1.140625" style="130" customWidth="1"/>
    <col min="5361" max="5361" width="12.85546875" style="130" customWidth="1"/>
    <col min="5362" max="5362" width="1.140625" style="130" customWidth="1"/>
    <col min="5363" max="5364" width="12.85546875" style="130" customWidth="1"/>
    <col min="5365" max="5365" width="1.140625" style="130" customWidth="1"/>
    <col min="5366" max="5368" width="12.85546875" style="130" customWidth="1"/>
    <col min="5369" max="5369" width="0.85546875" style="130" customWidth="1"/>
    <col min="5370" max="5370" width="2.5703125" style="130" customWidth="1"/>
    <col min="5371" max="5371" width="1" style="130" customWidth="1"/>
    <col min="5372" max="5611" width="9.140625" style="130"/>
    <col min="5612" max="5612" width="1" style="130" customWidth="1"/>
    <col min="5613" max="5613" width="2.5703125" style="130" customWidth="1"/>
    <col min="5614" max="5614" width="2.42578125" style="130" customWidth="1"/>
    <col min="5615" max="5615" width="11.42578125" style="130" customWidth="1"/>
    <col min="5616" max="5616" width="1.140625" style="130" customWidth="1"/>
    <col min="5617" max="5617" width="12.85546875" style="130" customWidth="1"/>
    <col min="5618" max="5618" width="1.140625" style="130" customWidth="1"/>
    <col min="5619" max="5620" width="12.85546875" style="130" customWidth="1"/>
    <col min="5621" max="5621" width="1.140625" style="130" customWidth="1"/>
    <col min="5622" max="5624" width="12.85546875" style="130" customWidth="1"/>
    <col min="5625" max="5625" width="0.85546875" style="130" customWidth="1"/>
    <col min="5626" max="5626" width="2.5703125" style="130" customWidth="1"/>
    <col min="5627" max="5627" width="1" style="130" customWidth="1"/>
    <col min="5628" max="5867" width="9.140625" style="130"/>
    <col min="5868" max="5868" width="1" style="130" customWidth="1"/>
    <col min="5869" max="5869" width="2.5703125" style="130" customWidth="1"/>
    <col min="5870" max="5870" width="2.42578125" style="130" customWidth="1"/>
    <col min="5871" max="5871" width="11.42578125" style="130" customWidth="1"/>
    <col min="5872" max="5872" width="1.140625" style="130" customWidth="1"/>
    <col min="5873" max="5873" width="12.85546875" style="130" customWidth="1"/>
    <col min="5874" max="5874" width="1.140625" style="130" customWidth="1"/>
    <col min="5875" max="5876" width="12.85546875" style="130" customWidth="1"/>
    <col min="5877" max="5877" width="1.140625" style="130" customWidth="1"/>
    <col min="5878" max="5880" width="12.85546875" style="130" customWidth="1"/>
    <col min="5881" max="5881" width="0.85546875" style="130" customWidth="1"/>
    <col min="5882" max="5882" width="2.5703125" style="130" customWidth="1"/>
    <col min="5883" max="5883" width="1" style="130" customWidth="1"/>
    <col min="5884" max="6123" width="9.140625" style="130"/>
    <col min="6124" max="6124" width="1" style="130" customWidth="1"/>
    <col min="6125" max="6125" width="2.5703125" style="130" customWidth="1"/>
    <col min="6126" max="6126" width="2.42578125" style="130" customWidth="1"/>
    <col min="6127" max="6127" width="11.42578125" style="130" customWidth="1"/>
    <col min="6128" max="6128" width="1.140625" style="130" customWidth="1"/>
    <col min="6129" max="6129" width="12.85546875" style="130" customWidth="1"/>
    <col min="6130" max="6130" width="1.140625" style="130" customWidth="1"/>
    <col min="6131" max="6132" width="12.85546875" style="130" customWidth="1"/>
    <col min="6133" max="6133" width="1.140625" style="130" customWidth="1"/>
    <col min="6134" max="6136" width="12.85546875" style="130" customWidth="1"/>
    <col min="6137" max="6137" width="0.85546875" style="130" customWidth="1"/>
    <col min="6138" max="6138" width="2.5703125" style="130" customWidth="1"/>
    <col min="6139" max="6139" width="1" style="130" customWidth="1"/>
    <col min="6140" max="6379" width="9.140625" style="130"/>
    <col min="6380" max="6380" width="1" style="130" customWidth="1"/>
    <col min="6381" max="6381" width="2.5703125" style="130" customWidth="1"/>
    <col min="6382" max="6382" width="2.42578125" style="130" customWidth="1"/>
    <col min="6383" max="6383" width="11.42578125" style="130" customWidth="1"/>
    <col min="6384" max="6384" width="1.140625" style="130" customWidth="1"/>
    <col min="6385" max="6385" width="12.85546875" style="130" customWidth="1"/>
    <col min="6386" max="6386" width="1.140625" style="130" customWidth="1"/>
    <col min="6387" max="6388" width="12.85546875" style="130" customWidth="1"/>
    <col min="6389" max="6389" width="1.140625" style="130" customWidth="1"/>
    <col min="6390" max="6392" width="12.85546875" style="130" customWidth="1"/>
    <col min="6393" max="6393" width="0.85546875" style="130" customWidth="1"/>
    <col min="6394" max="6394" width="2.5703125" style="130" customWidth="1"/>
    <col min="6395" max="6395" width="1" style="130" customWidth="1"/>
    <col min="6396" max="6635" width="9.140625" style="130"/>
    <col min="6636" max="6636" width="1" style="130" customWidth="1"/>
    <col min="6637" max="6637" width="2.5703125" style="130" customWidth="1"/>
    <col min="6638" max="6638" width="2.42578125" style="130" customWidth="1"/>
    <col min="6639" max="6639" width="11.42578125" style="130" customWidth="1"/>
    <col min="6640" max="6640" width="1.140625" style="130" customWidth="1"/>
    <col min="6641" max="6641" width="12.85546875" style="130" customWidth="1"/>
    <col min="6642" max="6642" width="1.140625" style="130" customWidth="1"/>
    <col min="6643" max="6644" width="12.85546875" style="130" customWidth="1"/>
    <col min="6645" max="6645" width="1.140625" style="130" customWidth="1"/>
    <col min="6646" max="6648" width="12.85546875" style="130" customWidth="1"/>
    <col min="6649" max="6649" width="0.85546875" style="130" customWidth="1"/>
    <col min="6650" max="6650" width="2.5703125" style="130" customWidth="1"/>
    <col min="6651" max="6651" width="1" style="130" customWidth="1"/>
    <col min="6652" max="6891" width="9.140625" style="130"/>
    <col min="6892" max="6892" width="1" style="130" customWidth="1"/>
    <col min="6893" max="6893" width="2.5703125" style="130" customWidth="1"/>
    <col min="6894" max="6894" width="2.42578125" style="130" customWidth="1"/>
    <col min="6895" max="6895" width="11.42578125" style="130" customWidth="1"/>
    <col min="6896" max="6896" width="1.140625" style="130" customWidth="1"/>
    <col min="6897" max="6897" width="12.85546875" style="130" customWidth="1"/>
    <col min="6898" max="6898" width="1.140625" style="130" customWidth="1"/>
    <col min="6899" max="6900" width="12.85546875" style="130" customWidth="1"/>
    <col min="6901" max="6901" width="1.140625" style="130" customWidth="1"/>
    <col min="6902" max="6904" width="12.85546875" style="130" customWidth="1"/>
    <col min="6905" max="6905" width="0.85546875" style="130" customWidth="1"/>
    <col min="6906" max="6906" width="2.5703125" style="130" customWidth="1"/>
    <col min="6907" max="6907" width="1" style="130" customWidth="1"/>
    <col min="6908" max="7147" width="9.140625" style="130"/>
    <col min="7148" max="7148" width="1" style="130" customWidth="1"/>
    <col min="7149" max="7149" width="2.5703125" style="130" customWidth="1"/>
    <col min="7150" max="7150" width="2.42578125" style="130" customWidth="1"/>
    <col min="7151" max="7151" width="11.42578125" style="130" customWidth="1"/>
    <col min="7152" max="7152" width="1.140625" style="130" customWidth="1"/>
    <col min="7153" max="7153" width="12.85546875" style="130" customWidth="1"/>
    <col min="7154" max="7154" width="1.140625" style="130" customWidth="1"/>
    <col min="7155" max="7156" width="12.85546875" style="130" customWidth="1"/>
    <col min="7157" max="7157" width="1.140625" style="130" customWidth="1"/>
    <col min="7158" max="7160" width="12.85546875" style="130" customWidth="1"/>
    <col min="7161" max="7161" width="0.85546875" style="130" customWidth="1"/>
    <col min="7162" max="7162" width="2.5703125" style="130" customWidth="1"/>
    <col min="7163" max="7163" width="1" style="130" customWidth="1"/>
    <col min="7164" max="7403" width="9.140625" style="130"/>
    <col min="7404" max="7404" width="1" style="130" customWidth="1"/>
    <col min="7405" max="7405" width="2.5703125" style="130" customWidth="1"/>
    <col min="7406" max="7406" width="2.42578125" style="130" customWidth="1"/>
    <col min="7407" max="7407" width="11.42578125" style="130" customWidth="1"/>
    <col min="7408" max="7408" width="1.140625" style="130" customWidth="1"/>
    <col min="7409" max="7409" width="12.85546875" style="130" customWidth="1"/>
    <col min="7410" max="7410" width="1.140625" style="130" customWidth="1"/>
    <col min="7411" max="7412" width="12.85546875" style="130" customWidth="1"/>
    <col min="7413" max="7413" width="1.140625" style="130" customWidth="1"/>
    <col min="7414" max="7416" width="12.85546875" style="130" customWidth="1"/>
    <col min="7417" max="7417" width="0.85546875" style="130" customWidth="1"/>
    <col min="7418" max="7418" width="2.5703125" style="130" customWidth="1"/>
    <col min="7419" max="7419" width="1" style="130" customWidth="1"/>
    <col min="7420" max="7659" width="9.140625" style="130"/>
    <col min="7660" max="7660" width="1" style="130" customWidth="1"/>
    <col min="7661" max="7661" width="2.5703125" style="130" customWidth="1"/>
    <col min="7662" max="7662" width="2.42578125" style="130" customWidth="1"/>
    <col min="7663" max="7663" width="11.42578125" style="130" customWidth="1"/>
    <col min="7664" max="7664" width="1.140625" style="130" customWidth="1"/>
    <col min="7665" max="7665" width="12.85546875" style="130" customWidth="1"/>
    <col min="7666" max="7666" width="1.140625" style="130" customWidth="1"/>
    <col min="7667" max="7668" width="12.85546875" style="130" customWidth="1"/>
    <col min="7669" max="7669" width="1.140625" style="130" customWidth="1"/>
    <col min="7670" max="7672" width="12.85546875" style="130" customWidth="1"/>
    <col min="7673" max="7673" width="0.85546875" style="130" customWidth="1"/>
    <col min="7674" max="7674" width="2.5703125" style="130" customWidth="1"/>
    <col min="7675" max="7675" width="1" style="130" customWidth="1"/>
    <col min="7676" max="7915" width="9.140625" style="130"/>
    <col min="7916" max="7916" width="1" style="130" customWidth="1"/>
    <col min="7917" max="7917" width="2.5703125" style="130" customWidth="1"/>
    <col min="7918" max="7918" width="2.42578125" style="130" customWidth="1"/>
    <col min="7919" max="7919" width="11.42578125" style="130" customWidth="1"/>
    <col min="7920" max="7920" width="1.140625" style="130" customWidth="1"/>
    <col min="7921" max="7921" width="12.85546875" style="130" customWidth="1"/>
    <col min="7922" max="7922" width="1.140625" style="130" customWidth="1"/>
    <col min="7923" max="7924" width="12.85546875" style="130" customWidth="1"/>
    <col min="7925" max="7925" width="1.140625" style="130" customWidth="1"/>
    <col min="7926" max="7928" width="12.85546875" style="130" customWidth="1"/>
    <col min="7929" max="7929" width="0.85546875" style="130" customWidth="1"/>
    <col min="7930" max="7930" width="2.5703125" style="130" customWidth="1"/>
    <col min="7931" max="7931" width="1" style="130" customWidth="1"/>
    <col min="7932" max="8171" width="9.140625" style="130"/>
    <col min="8172" max="8172" width="1" style="130" customWidth="1"/>
    <col min="8173" max="8173" width="2.5703125" style="130" customWidth="1"/>
    <col min="8174" max="8174" width="2.42578125" style="130" customWidth="1"/>
    <col min="8175" max="8175" width="11.42578125" style="130" customWidth="1"/>
    <col min="8176" max="8176" width="1.140625" style="130" customWidth="1"/>
    <col min="8177" max="8177" width="12.85546875" style="130" customWidth="1"/>
    <col min="8178" max="8178" width="1.140625" style="130" customWidth="1"/>
    <col min="8179" max="8180" width="12.85546875" style="130" customWidth="1"/>
    <col min="8181" max="8181" width="1.140625" style="130" customWidth="1"/>
    <col min="8182" max="8184" width="12.85546875" style="130" customWidth="1"/>
    <col min="8185" max="8185" width="0.85546875" style="130" customWidth="1"/>
    <col min="8186" max="8186" width="2.5703125" style="130" customWidth="1"/>
    <col min="8187" max="8187" width="1" style="130" customWidth="1"/>
    <col min="8188" max="8427" width="9.140625" style="130"/>
    <col min="8428" max="8428" width="1" style="130" customWidth="1"/>
    <col min="8429" max="8429" width="2.5703125" style="130" customWidth="1"/>
    <col min="8430" max="8430" width="2.42578125" style="130" customWidth="1"/>
    <col min="8431" max="8431" width="11.42578125" style="130" customWidth="1"/>
    <col min="8432" max="8432" width="1.140625" style="130" customWidth="1"/>
    <col min="8433" max="8433" width="12.85546875" style="130" customWidth="1"/>
    <col min="8434" max="8434" width="1.140625" style="130" customWidth="1"/>
    <col min="8435" max="8436" width="12.85546875" style="130" customWidth="1"/>
    <col min="8437" max="8437" width="1.140625" style="130" customWidth="1"/>
    <col min="8438" max="8440" width="12.85546875" style="130" customWidth="1"/>
    <col min="8441" max="8441" width="0.85546875" style="130" customWidth="1"/>
    <col min="8442" max="8442" width="2.5703125" style="130" customWidth="1"/>
    <col min="8443" max="8443" width="1" style="130" customWidth="1"/>
    <col min="8444" max="8683" width="9.140625" style="130"/>
    <col min="8684" max="8684" width="1" style="130" customWidth="1"/>
    <col min="8685" max="8685" width="2.5703125" style="130" customWidth="1"/>
    <col min="8686" max="8686" width="2.42578125" style="130" customWidth="1"/>
    <col min="8687" max="8687" width="11.42578125" style="130" customWidth="1"/>
    <col min="8688" max="8688" width="1.140625" style="130" customWidth="1"/>
    <col min="8689" max="8689" width="12.85546875" style="130" customWidth="1"/>
    <col min="8690" max="8690" width="1.140625" style="130" customWidth="1"/>
    <col min="8691" max="8692" width="12.85546875" style="130" customWidth="1"/>
    <col min="8693" max="8693" width="1.140625" style="130" customWidth="1"/>
    <col min="8694" max="8696" width="12.85546875" style="130" customWidth="1"/>
    <col min="8697" max="8697" width="0.85546875" style="130" customWidth="1"/>
    <col min="8698" max="8698" width="2.5703125" style="130" customWidth="1"/>
    <col min="8699" max="8699" width="1" style="130" customWidth="1"/>
    <col min="8700" max="8939" width="9.140625" style="130"/>
    <col min="8940" max="8940" width="1" style="130" customWidth="1"/>
    <col min="8941" max="8941" width="2.5703125" style="130" customWidth="1"/>
    <col min="8942" max="8942" width="2.42578125" style="130" customWidth="1"/>
    <col min="8943" max="8943" width="11.42578125" style="130" customWidth="1"/>
    <col min="8944" max="8944" width="1.140625" style="130" customWidth="1"/>
    <col min="8945" max="8945" width="12.85546875" style="130" customWidth="1"/>
    <col min="8946" max="8946" width="1.140625" style="130" customWidth="1"/>
    <col min="8947" max="8948" width="12.85546875" style="130" customWidth="1"/>
    <col min="8949" max="8949" width="1.140625" style="130" customWidth="1"/>
    <col min="8950" max="8952" width="12.85546875" style="130" customWidth="1"/>
    <col min="8953" max="8953" width="0.85546875" style="130" customWidth="1"/>
    <col min="8954" max="8954" width="2.5703125" style="130" customWidth="1"/>
    <col min="8955" max="8955" width="1" style="130" customWidth="1"/>
    <col min="8956" max="9195" width="9.140625" style="130"/>
    <col min="9196" max="9196" width="1" style="130" customWidth="1"/>
    <col min="9197" max="9197" width="2.5703125" style="130" customWidth="1"/>
    <col min="9198" max="9198" width="2.42578125" style="130" customWidth="1"/>
    <col min="9199" max="9199" width="11.42578125" style="130" customWidth="1"/>
    <col min="9200" max="9200" width="1.140625" style="130" customWidth="1"/>
    <col min="9201" max="9201" width="12.85546875" style="130" customWidth="1"/>
    <col min="9202" max="9202" width="1.140625" style="130" customWidth="1"/>
    <col min="9203" max="9204" width="12.85546875" style="130" customWidth="1"/>
    <col min="9205" max="9205" width="1.140625" style="130" customWidth="1"/>
    <col min="9206" max="9208" width="12.85546875" style="130" customWidth="1"/>
    <col min="9209" max="9209" width="0.85546875" style="130" customWidth="1"/>
    <col min="9210" max="9210" width="2.5703125" style="130" customWidth="1"/>
    <col min="9211" max="9211" width="1" style="130" customWidth="1"/>
    <col min="9212" max="9451" width="9.140625" style="130"/>
    <col min="9452" max="9452" width="1" style="130" customWidth="1"/>
    <col min="9453" max="9453" width="2.5703125" style="130" customWidth="1"/>
    <col min="9454" max="9454" width="2.42578125" style="130" customWidth="1"/>
    <col min="9455" max="9455" width="11.42578125" style="130" customWidth="1"/>
    <col min="9456" max="9456" width="1.140625" style="130" customWidth="1"/>
    <col min="9457" max="9457" width="12.85546875" style="130" customWidth="1"/>
    <col min="9458" max="9458" width="1.140625" style="130" customWidth="1"/>
    <col min="9459" max="9460" width="12.85546875" style="130" customWidth="1"/>
    <col min="9461" max="9461" width="1.140625" style="130" customWidth="1"/>
    <col min="9462" max="9464" width="12.85546875" style="130" customWidth="1"/>
    <col min="9465" max="9465" width="0.85546875" style="130" customWidth="1"/>
    <col min="9466" max="9466" width="2.5703125" style="130" customWidth="1"/>
    <col min="9467" max="9467" width="1" style="130" customWidth="1"/>
    <col min="9468" max="9707" width="9.140625" style="130"/>
    <col min="9708" max="9708" width="1" style="130" customWidth="1"/>
    <col min="9709" max="9709" width="2.5703125" style="130" customWidth="1"/>
    <col min="9710" max="9710" width="2.42578125" style="130" customWidth="1"/>
    <col min="9711" max="9711" width="11.42578125" style="130" customWidth="1"/>
    <col min="9712" max="9712" width="1.140625" style="130" customWidth="1"/>
    <col min="9713" max="9713" width="12.85546875" style="130" customWidth="1"/>
    <col min="9714" max="9714" width="1.140625" style="130" customWidth="1"/>
    <col min="9715" max="9716" width="12.85546875" style="130" customWidth="1"/>
    <col min="9717" max="9717" width="1.140625" style="130" customWidth="1"/>
    <col min="9718" max="9720" width="12.85546875" style="130" customWidth="1"/>
    <col min="9721" max="9721" width="0.85546875" style="130" customWidth="1"/>
    <col min="9722" max="9722" width="2.5703125" style="130" customWidth="1"/>
    <col min="9723" max="9723" width="1" style="130" customWidth="1"/>
    <col min="9724" max="9963" width="9.140625" style="130"/>
    <col min="9964" max="9964" width="1" style="130" customWidth="1"/>
    <col min="9965" max="9965" width="2.5703125" style="130" customWidth="1"/>
    <col min="9966" max="9966" width="2.42578125" style="130" customWidth="1"/>
    <col min="9967" max="9967" width="11.42578125" style="130" customWidth="1"/>
    <col min="9968" max="9968" width="1.140625" style="130" customWidth="1"/>
    <col min="9969" max="9969" width="12.85546875" style="130" customWidth="1"/>
    <col min="9970" max="9970" width="1.140625" style="130" customWidth="1"/>
    <col min="9971" max="9972" width="12.85546875" style="130" customWidth="1"/>
    <col min="9973" max="9973" width="1.140625" style="130" customWidth="1"/>
    <col min="9974" max="9976" width="12.85546875" style="130" customWidth="1"/>
    <col min="9977" max="9977" width="0.85546875" style="130" customWidth="1"/>
    <col min="9978" max="9978" width="2.5703125" style="130" customWidth="1"/>
    <col min="9979" max="9979" width="1" style="130" customWidth="1"/>
    <col min="9980" max="10219" width="9.140625" style="130"/>
    <col min="10220" max="10220" width="1" style="130" customWidth="1"/>
    <col min="10221" max="10221" width="2.5703125" style="130" customWidth="1"/>
    <col min="10222" max="10222" width="2.42578125" style="130" customWidth="1"/>
    <col min="10223" max="10223" width="11.42578125" style="130" customWidth="1"/>
    <col min="10224" max="10224" width="1.140625" style="130" customWidth="1"/>
    <col min="10225" max="10225" width="12.85546875" style="130" customWidth="1"/>
    <col min="10226" max="10226" width="1.140625" style="130" customWidth="1"/>
    <col min="10227" max="10228" width="12.85546875" style="130" customWidth="1"/>
    <col min="10229" max="10229" width="1.140625" style="130" customWidth="1"/>
    <col min="10230" max="10232" width="12.85546875" style="130" customWidth="1"/>
    <col min="10233" max="10233" width="0.85546875" style="130" customWidth="1"/>
    <col min="10234" max="10234" width="2.5703125" style="130" customWidth="1"/>
    <col min="10235" max="10235" width="1" style="130" customWidth="1"/>
    <col min="10236" max="10475" width="9.140625" style="130"/>
    <col min="10476" max="10476" width="1" style="130" customWidth="1"/>
    <col min="10477" max="10477" width="2.5703125" style="130" customWidth="1"/>
    <col min="10478" max="10478" width="2.42578125" style="130" customWidth="1"/>
    <col min="10479" max="10479" width="11.42578125" style="130" customWidth="1"/>
    <col min="10480" max="10480" width="1.140625" style="130" customWidth="1"/>
    <col min="10481" max="10481" width="12.85546875" style="130" customWidth="1"/>
    <col min="10482" max="10482" width="1.140625" style="130" customWidth="1"/>
    <col min="10483" max="10484" width="12.85546875" style="130" customWidth="1"/>
    <col min="10485" max="10485" width="1.140625" style="130" customWidth="1"/>
    <col min="10486" max="10488" width="12.85546875" style="130" customWidth="1"/>
    <col min="10489" max="10489" width="0.85546875" style="130" customWidth="1"/>
    <col min="10490" max="10490" width="2.5703125" style="130" customWidth="1"/>
    <col min="10491" max="10491" width="1" style="130" customWidth="1"/>
    <col min="10492" max="10731" width="9.140625" style="130"/>
    <col min="10732" max="10732" width="1" style="130" customWidth="1"/>
    <col min="10733" max="10733" width="2.5703125" style="130" customWidth="1"/>
    <col min="10734" max="10734" width="2.42578125" style="130" customWidth="1"/>
    <col min="10735" max="10735" width="11.42578125" style="130" customWidth="1"/>
    <col min="10736" max="10736" width="1.140625" style="130" customWidth="1"/>
    <col min="10737" max="10737" width="12.85546875" style="130" customWidth="1"/>
    <col min="10738" max="10738" width="1.140625" style="130" customWidth="1"/>
    <col min="10739" max="10740" width="12.85546875" style="130" customWidth="1"/>
    <col min="10741" max="10741" width="1.140625" style="130" customWidth="1"/>
    <col min="10742" max="10744" width="12.85546875" style="130" customWidth="1"/>
    <col min="10745" max="10745" width="0.85546875" style="130" customWidth="1"/>
    <col min="10746" max="10746" width="2.5703125" style="130" customWidth="1"/>
    <col min="10747" max="10747" width="1" style="130" customWidth="1"/>
    <col min="10748" max="10987" width="9.140625" style="130"/>
    <col min="10988" max="10988" width="1" style="130" customWidth="1"/>
    <col min="10989" max="10989" width="2.5703125" style="130" customWidth="1"/>
    <col min="10990" max="10990" width="2.42578125" style="130" customWidth="1"/>
    <col min="10991" max="10991" width="11.42578125" style="130" customWidth="1"/>
    <col min="10992" max="10992" width="1.140625" style="130" customWidth="1"/>
    <col min="10993" max="10993" width="12.85546875" style="130" customWidth="1"/>
    <col min="10994" max="10994" width="1.140625" style="130" customWidth="1"/>
    <col min="10995" max="10996" width="12.85546875" style="130" customWidth="1"/>
    <col min="10997" max="10997" width="1.140625" style="130" customWidth="1"/>
    <col min="10998" max="11000" width="12.85546875" style="130" customWidth="1"/>
    <col min="11001" max="11001" width="0.85546875" style="130" customWidth="1"/>
    <col min="11002" max="11002" width="2.5703125" style="130" customWidth="1"/>
    <col min="11003" max="11003" width="1" style="130" customWidth="1"/>
    <col min="11004" max="11243" width="9.140625" style="130"/>
    <col min="11244" max="11244" width="1" style="130" customWidth="1"/>
    <col min="11245" max="11245" width="2.5703125" style="130" customWidth="1"/>
    <col min="11246" max="11246" width="2.42578125" style="130" customWidth="1"/>
    <col min="11247" max="11247" width="11.42578125" style="130" customWidth="1"/>
    <col min="11248" max="11248" width="1.140625" style="130" customWidth="1"/>
    <col min="11249" max="11249" width="12.85546875" style="130" customWidth="1"/>
    <col min="11250" max="11250" width="1.140625" style="130" customWidth="1"/>
    <col min="11251" max="11252" width="12.85546875" style="130" customWidth="1"/>
    <col min="11253" max="11253" width="1.140625" style="130" customWidth="1"/>
    <col min="11254" max="11256" width="12.85546875" style="130" customWidth="1"/>
    <col min="11257" max="11257" width="0.85546875" style="130" customWidth="1"/>
    <col min="11258" max="11258" width="2.5703125" style="130" customWidth="1"/>
    <col min="11259" max="11259" width="1" style="130" customWidth="1"/>
    <col min="11260" max="11499" width="9.140625" style="130"/>
    <col min="11500" max="11500" width="1" style="130" customWidth="1"/>
    <col min="11501" max="11501" width="2.5703125" style="130" customWidth="1"/>
    <col min="11502" max="11502" width="2.42578125" style="130" customWidth="1"/>
    <col min="11503" max="11503" width="11.42578125" style="130" customWidth="1"/>
    <col min="11504" max="11504" width="1.140625" style="130" customWidth="1"/>
    <col min="11505" max="11505" width="12.85546875" style="130" customWidth="1"/>
    <col min="11506" max="11506" width="1.140625" style="130" customWidth="1"/>
    <col min="11507" max="11508" width="12.85546875" style="130" customWidth="1"/>
    <col min="11509" max="11509" width="1.140625" style="130" customWidth="1"/>
    <col min="11510" max="11512" width="12.85546875" style="130" customWidth="1"/>
    <col min="11513" max="11513" width="0.85546875" style="130" customWidth="1"/>
    <col min="11514" max="11514" width="2.5703125" style="130" customWidth="1"/>
    <col min="11515" max="11515" width="1" style="130" customWidth="1"/>
    <col min="11516" max="11755" width="9.140625" style="130"/>
    <col min="11756" max="11756" width="1" style="130" customWidth="1"/>
    <col min="11757" max="11757" width="2.5703125" style="130" customWidth="1"/>
    <col min="11758" max="11758" width="2.42578125" style="130" customWidth="1"/>
    <col min="11759" max="11759" width="11.42578125" style="130" customWidth="1"/>
    <col min="11760" max="11760" width="1.140625" style="130" customWidth="1"/>
    <col min="11761" max="11761" width="12.85546875" style="130" customWidth="1"/>
    <col min="11762" max="11762" width="1.140625" style="130" customWidth="1"/>
    <col min="11763" max="11764" width="12.85546875" style="130" customWidth="1"/>
    <col min="11765" max="11765" width="1.140625" style="130" customWidth="1"/>
    <col min="11766" max="11768" width="12.85546875" style="130" customWidth="1"/>
    <col min="11769" max="11769" width="0.85546875" style="130" customWidth="1"/>
    <col min="11770" max="11770" width="2.5703125" style="130" customWidth="1"/>
    <col min="11771" max="11771" width="1" style="130" customWidth="1"/>
    <col min="11772" max="12011" width="9.140625" style="130"/>
    <col min="12012" max="12012" width="1" style="130" customWidth="1"/>
    <col min="12013" max="12013" width="2.5703125" style="130" customWidth="1"/>
    <col min="12014" max="12014" width="2.42578125" style="130" customWidth="1"/>
    <col min="12015" max="12015" width="11.42578125" style="130" customWidth="1"/>
    <col min="12016" max="12016" width="1.140625" style="130" customWidth="1"/>
    <col min="12017" max="12017" width="12.85546875" style="130" customWidth="1"/>
    <col min="12018" max="12018" width="1.140625" style="130" customWidth="1"/>
    <col min="12019" max="12020" width="12.85546875" style="130" customWidth="1"/>
    <col min="12021" max="12021" width="1.140625" style="130" customWidth="1"/>
    <col min="12022" max="12024" width="12.85546875" style="130" customWidth="1"/>
    <col min="12025" max="12025" width="0.85546875" style="130" customWidth="1"/>
    <col min="12026" max="12026" width="2.5703125" style="130" customWidth="1"/>
    <col min="12027" max="12027" width="1" style="130" customWidth="1"/>
    <col min="12028" max="12267" width="9.140625" style="130"/>
    <col min="12268" max="12268" width="1" style="130" customWidth="1"/>
    <col min="12269" max="12269" width="2.5703125" style="130" customWidth="1"/>
    <col min="12270" max="12270" width="2.42578125" style="130" customWidth="1"/>
    <col min="12271" max="12271" width="11.42578125" style="130" customWidth="1"/>
    <col min="12272" max="12272" width="1.140625" style="130" customWidth="1"/>
    <col min="12273" max="12273" width="12.85546875" style="130" customWidth="1"/>
    <col min="12274" max="12274" width="1.140625" style="130" customWidth="1"/>
    <col min="12275" max="12276" width="12.85546875" style="130" customWidth="1"/>
    <col min="12277" max="12277" width="1.140625" style="130" customWidth="1"/>
    <col min="12278" max="12280" width="12.85546875" style="130" customWidth="1"/>
    <col min="12281" max="12281" width="0.85546875" style="130" customWidth="1"/>
    <col min="12282" max="12282" width="2.5703125" style="130" customWidth="1"/>
    <col min="12283" max="12283" width="1" style="130" customWidth="1"/>
    <col min="12284" max="12523" width="9.140625" style="130"/>
    <col min="12524" max="12524" width="1" style="130" customWidth="1"/>
    <col min="12525" max="12525" width="2.5703125" style="130" customWidth="1"/>
    <col min="12526" max="12526" width="2.42578125" style="130" customWidth="1"/>
    <col min="12527" max="12527" width="11.42578125" style="130" customWidth="1"/>
    <col min="12528" max="12528" width="1.140625" style="130" customWidth="1"/>
    <col min="12529" max="12529" width="12.85546875" style="130" customWidth="1"/>
    <col min="12530" max="12530" width="1.140625" style="130" customWidth="1"/>
    <col min="12531" max="12532" width="12.85546875" style="130" customWidth="1"/>
    <col min="12533" max="12533" width="1.140625" style="130" customWidth="1"/>
    <col min="12534" max="12536" width="12.85546875" style="130" customWidth="1"/>
    <col min="12537" max="12537" width="0.85546875" style="130" customWidth="1"/>
    <col min="12538" max="12538" width="2.5703125" style="130" customWidth="1"/>
    <col min="12539" max="12539" width="1" style="130" customWidth="1"/>
    <col min="12540" max="12779" width="9.140625" style="130"/>
    <col min="12780" max="12780" width="1" style="130" customWidth="1"/>
    <col min="12781" max="12781" width="2.5703125" style="130" customWidth="1"/>
    <col min="12782" max="12782" width="2.42578125" style="130" customWidth="1"/>
    <col min="12783" max="12783" width="11.42578125" style="130" customWidth="1"/>
    <col min="12784" max="12784" width="1.140625" style="130" customWidth="1"/>
    <col min="12785" max="12785" width="12.85546875" style="130" customWidth="1"/>
    <col min="12786" max="12786" width="1.140625" style="130" customWidth="1"/>
    <col min="12787" max="12788" width="12.85546875" style="130" customWidth="1"/>
    <col min="12789" max="12789" width="1.140625" style="130" customWidth="1"/>
    <col min="12790" max="12792" width="12.85546875" style="130" customWidth="1"/>
    <col min="12793" max="12793" width="0.85546875" style="130" customWidth="1"/>
    <col min="12794" max="12794" width="2.5703125" style="130" customWidth="1"/>
    <col min="12795" max="12795" width="1" style="130" customWidth="1"/>
    <col min="12796" max="13035" width="9.140625" style="130"/>
    <col min="13036" max="13036" width="1" style="130" customWidth="1"/>
    <col min="13037" max="13037" width="2.5703125" style="130" customWidth="1"/>
    <col min="13038" max="13038" width="2.42578125" style="130" customWidth="1"/>
    <col min="13039" max="13039" width="11.42578125" style="130" customWidth="1"/>
    <col min="13040" max="13040" width="1.140625" style="130" customWidth="1"/>
    <col min="13041" max="13041" width="12.85546875" style="130" customWidth="1"/>
    <col min="13042" max="13042" width="1.140625" style="130" customWidth="1"/>
    <col min="13043" max="13044" width="12.85546875" style="130" customWidth="1"/>
    <col min="13045" max="13045" width="1.140625" style="130" customWidth="1"/>
    <col min="13046" max="13048" width="12.85546875" style="130" customWidth="1"/>
    <col min="13049" max="13049" width="0.85546875" style="130" customWidth="1"/>
    <col min="13050" max="13050" width="2.5703125" style="130" customWidth="1"/>
    <col min="13051" max="13051" width="1" style="130" customWidth="1"/>
    <col min="13052" max="13291" width="9.140625" style="130"/>
    <col min="13292" max="13292" width="1" style="130" customWidth="1"/>
    <col min="13293" max="13293" width="2.5703125" style="130" customWidth="1"/>
    <col min="13294" max="13294" width="2.42578125" style="130" customWidth="1"/>
    <col min="13295" max="13295" width="11.42578125" style="130" customWidth="1"/>
    <col min="13296" max="13296" width="1.140625" style="130" customWidth="1"/>
    <col min="13297" max="13297" width="12.85546875" style="130" customWidth="1"/>
    <col min="13298" max="13298" width="1.140625" style="130" customWidth="1"/>
    <col min="13299" max="13300" width="12.85546875" style="130" customWidth="1"/>
    <col min="13301" max="13301" width="1.140625" style="130" customWidth="1"/>
    <col min="13302" max="13304" width="12.85546875" style="130" customWidth="1"/>
    <col min="13305" max="13305" width="0.85546875" style="130" customWidth="1"/>
    <col min="13306" max="13306" width="2.5703125" style="130" customWidth="1"/>
    <col min="13307" max="13307" width="1" style="130" customWidth="1"/>
    <col min="13308" max="13547" width="9.140625" style="130"/>
    <col min="13548" max="13548" width="1" style="130" customWidth="1"/>
    <col min="13549" max="13549" width="2.5703125" style="130" customWidth="1"/>
    <col min="13550" max="13550" width="2.42578125" style="130" customWidth="1"/>
    <col min="13551" max="13551" width="11.42578125" style="130" customWidth="1"/>
    <col min="13552" max="13552" width="1.140625" style="130" customWidth="1"/>
    <col min="13553" max="13553" width="12.85546875" style="130" customWidth="1"/>
    <col min="13554" max="13554" width="1.140625" style="130" customWidth="1"/>
    <col min="13555" max="13556" width="12.85546875" style="130" customWidth="1"/>
    <col min="13557" max="13557" width="1.140625" style="130" customWidth="1"/>
    <col min="13558" max="13560" width="12.85546875" style="130" customWidth="1"/>
    <col min="13561" max="13561" width="0.85546875" style="130" customWidth="1"/>
    <col min="13562" max="13562" width="2.5703125" style="130" customWidth="1"/>
    <col min="13563" max="13563" width="1" style="130" customWidth="1"/>
    <col min="13564" max="13803" width="9.140625" style="130"/>
    <col min="13804" max="13804" width="1" style="130" customWidth="1"/>
    <col min="13805" max="13805" width="2.5703125" style="130" customWidth="1"/>
    <col min="13806" max="13806" width="2.42578125" style="130" customWidth="1"/>
    <col min="13807" max="13807" width="11.42578125" style="130" customWidth="1"/>
    <col min="13808" max="13808" width="1.140625" style="130" customWidth="1"/>
    <col min="13809" max="13809" width="12.85546875" style="130" customWidth="1"/>
    <col min="13810" max="13810" width="1.140625" style="130" customWidth="1"/>
    <col min="13811" max="13812" width="12.85546875" style="130" customWidth="1"/>
    <col min="13813" max="13813" width="1.140625" style="130" customWidth="1"/>
    <col min="13814" max="13816" width="12.85546875" style="130" customWidth="1"/>
    <col min="13817" max="13817" width="0.85546875" style="130" customWidth="1"/>
    <col min="13818" max="13818" width="2.5703125" style="130" customWidth="1"/>
    <col min="13819" max="13819" width="1" style="130" customWidth="1"/>
    <col min="13820" max="14059" width="9.140625" style="130"/>
    <col min="14060" max="14060" width="1" style="130" customWidth="1"/>
    <col min="14061" max="14061" width="2.5703125" style="130" customWidth="1"/>
    <col min="14062" max="14062" width="2.42578125" style="130" customWidth="1"/>
    <col min="14063" max="14063" width="11.42578125" style="130" customWidth="1"/>
    <col min="14064" max="14064" width="1.140625" style="130" customWidth="1"/>
    <col min="14065" max="14065" width="12.85546875" style="130" customWidth="1"/>
    <col min="14066" max="14066" width="1.140625" style="130" customWidth="1"/>
    <col min="14067" max="14068" width="12.85546875" style="130" customWidth="1"/>
    <col min="14069" max="14069" width="1.140625" style="130" customWidth="1"/>
    <col min="14070" max="14072" width="12.85546875" style="130" customWidth="1"/>
    <col min="14073" max="14073" width="0.85546875" style="130" customWidth="1"/>
    <col min="14074" max="14074" width="2.5703125" style="130" customWidth="1"/>
    <col min="14075" max="14075" width="1" style="130" customWidth="1"/>
    <col min="14076" max="14315" width="9.140625" style="130"/>
    <col min="14316" max="14316" width="1" style="130" customWidth="1"/>
    <col min="14317" max="14317" width="2.5703125" style="130" customWidth="1"/>
    <col min="14318" max="14318" width="2.42578125" style="130" customWidth="1"/>
    <col min="14319" max="14319" width="11.42578125" style="130" customWidth="1"/>
    <col min="14320" max="14320" width="1.140625" style="130" customWidth="1"/>
    <col min="14321" max="14321" width="12.85546875" style="130" customWidth="1"/>
    <col min="14322" max="14322" width="1.140625" style="130" customWidth="1"/>
    <col min="14323" max="14324" width="12.85546875" style="130" customWidth="1"/>
    <col min="14325" max="14325" width="1.140625" style="130" customWidth="1"/>
    <col min="14326" max="14328" width="12.85546875" style="130" customWidth="1"/>
    <col min="14329" max="14329" width="0.85546875" style="130" customWidth="1"/>
    <col min="14330" max="14330" width="2.5703125" style="130" customWidth="1"/>
    <col min="14331" max="14331" width="1" style="130" customWidth="1"/>
    <col min="14332" max="14571" width="9.140625" style="130"/>
    <col min="14572" max="14572" width="1" style="130" customWidth="1"/>
    <col min="14573" max="14573" width="2.5703125" style="130" customWidth="1"/>
    <col min="14574" max="14574" width="2.42578125" style="130" customWidth="1"/>
    <col min="14575" max="14575" width="11.42578125" style="130" customWidth="1"/>
    <col min="14576" max="14576" width="1.140625" style="130" customWidth="1"/>
    <col min="14577" max="14577" width="12.85546875" style="130" customWidth="1"/>
    <col min="14578" max="14578" width="1.140625" style="130" customWidth="1"/>
    <col min="14579" max="14580" width="12.85546875" style="130" customWidth="1"/>
    <col min="14581" max="14581" width="1.140625" style="130" customWidth="1"/>
    <col min="14582" max="14584" width="12.85546875" style="130" customWidth="1"/>
    <col min="14585" max="14585" width="0.85546875" style="130" customWidth="1"/>
    <col min="14586" max="14586" width="2.5703125" style="130" customWidth="1"/>
    <col min="14587" max="14587" width="1" style="130" customWidth="1"/>
    <col min="14588" max="14827" width="9.140625" style="130"/>
    <col min="14828" max="14828" width="1" style="130" customWidth="1"/>
    <col min="14829" max="14829" width="2.5703125" style="130" customWidth="1"/>
    <col min="14830" max="14830" width="2.42578125" style="130" customWidth="1"/>
    <col min="14831" max="14831" width="11.42578125" style="130" customWidth="1"/>
    <col min="14832" max="14832" width="1.140625" style="130" customWidth="1"/>
    <col min="14833" max="14833" width="12.85546875" style="130" customWidth="1"/>
    <col min="14834" max="14834" width="1.140625" style="130" customWidth="1"/>
    <col min="14835" max="14836" width="12.85546875" style="130" customWidth="1"/>
    <col min="14837" max="14837" width="1.140625" style="130" customWidth="1"/>
    <col min="14838" max="14840" width="12.85546875" style="130" customWidth="1"/>
    <col min="14841" max="14841" width="0.85546875" style="130" customWidth="1"/>
    <col min="14842" max="14842" width="2.5703125" style="130" customWidth="1"/>
    <col min="14843" max="14843" width="1" style="130" customWidth="1"/>
    <col min="14844" max="15083" width="9.140625" style="130"/>
    <col min="15084" max="15084" width="1" style="130" customWidth="1"/>
    <col min="15085" max="15085" width="2.5703125" style="130" customWidth="1"/>
    <col min="15086" max="15086" width="2.42578125" style="130" customWidth="1"/>
    <col min="15087" max="15087" width="11.42578125" style="130" customWidth="1"/>
    <col min="15088" max="15088" width="1.140625" style="130" customWidth="1"/>
    <col min="15089" max="15089" width="12.85546875" style="130" customWidth="1"/>
    <col min="15090" max="15090" width="1.140625" style="130" customWidth="1"/>
    <col min="15091" max="15092" width="12.85546875" style="130" customWidth="1"/>
    <col min="15093" max="15093" width="1.140625" style="130" customWidth="1"/>
    <col min="15094" max="15096" width="12.85546875" style="130" customWidth="1"/>
    <col min="15097" max="15097" width="0.85546875" style="130" customWidth="1"/>
    <col min="15098" max="15098" width="2.5703125" style="130" customWidth="1"/>
    <col min="15099" max="15099" width="1" style="130" customWidth="1"/>
    <col min="15100" max="15339" width="9.140625" style="130"/>
    <col min="15340" max="15340" width="1" style="130" customWidth="1"/>
    <col min="15341" max="15341" width="2.5703125" style="130" customWidth="1"/>
    <col min="15342" max="15342" width="2.42578125" style="130" customWidth="1"/>
    <col min="15343" max="15343" width="11.42578125" style="130" customWidth="1"/>
    <col min="15344" max="15344" width="1.140625" style="130" customWidth="1"/>
    <col min="15345" max="15345" width="12.85546875" style="130" customWidth="1"/>
    <col min="15346" max="15346" width="1.140625" style="130" customWidth="1"/>
    <col min="15347" max="15348" width="12.85546875" style="130" customWidth="1"/>
    <col min="15349" max="15349" width="1.140625" style="130" customWidth="1"/>
    <col min="15350" max="15352" width="12.85546875" style="130" customWidth="1"/>
    <col min="15353" max="15353" width="0.85546875" style="130" customWidth="1"/>
    <col min="15354" max="15354" width="2.5703125" style="130" customWidth="1"/>
    <col min="15355" max="15355" width="1" style="130" customWidth="1"/>
    <col min="15356" max="15595" width="9.140625" style="130"/>
    <col min="15596" max="15596" width="1" style="130" customWidth="1"/>
    <col min="15597" max="15597" width="2.5703125" style="130" customWidth="1"/>
    <col min="15598" max="15598" width="2.42578125" style="130" customWidth="1"/>
    <col min="15599" max="15599" width="11.42578125" style="130" customWidth="1"/>
    <col min="15600" max="15600" width="1.140625" style="130" customWidth="1"/>
    <col min="15601" max="15601" width="12.85546875" style="130" customWidth="1"/>
    <col min="15602" max="15602" width="1.140625" style="130" customWidth="1"/>
    <col min="15603" max="15604" width="12.85546875" style="130" customWidth="1"/>
    <col min="15605" max="15605" width="1.140625" style="130" customWidth="1"/>
    <col min="15606" max="15608" width="12.85546875" style="130" customWidth="1"/>
    <col min="15609" max="15609" width="0.85546875" style="130" customWidth="1"/>
    <col min="15610" max="15610" width="2.5703125" style="130" customWidth="1"/>
    <col min="15611" max="15611" width="1" style="130" customWidth="1"/>
    <col min="15612" max="15851" width="9.140625" style="130"/>
    <col min="15852" max="15852" width="1" style="130" customWidth="1"/>
    <col min="15853" max="15853" width="2.5703125" style="130" customWidth="1"/>
    <col min="15854" max="15854" width="2.42578125" style="130" customWidth="1"/>
    <col min="15855" max="15855" width="11.42578125" style="130" customWidth="1"/>
    <col min="15856" max="15856" width="1.140625" style="130" customWidth="1"/>
    <col min="15857" max="15857" width="12.85546875" style="130" customWidth="1"/>
    <col min="15858" max="15858" width="1.140625" style="130" customWidth="1"/>
    <col min="15859" max="15860" width="12.85546875" style="130" customWidth="1"/>
    <col min="15861" max="15861" width="1.140625" style="130" customWidth="1"/>
    <col min="15862" max="15864" width="12.85546875" style="130" customWidth="1"/>
    <col min="15865" max="15865" width="0.85546875" style="130" customWidth="1"/>
    <col min="15866" max="15866" width="2.5703125" style="130" customWidth="1"/>
    <col min="15867" max="15867" width="1" style="130" customWidth="1"/>
    <col min="15868" max="16107" width="9.140625" style="130"/>
    <col min="16108" max="16108" width="1" style="130" customWidth="1"/>
    <col min="16109" max="16109" width="2.5703125" style="130" customWidth="1"/>
    <col min="16110" max="16110" width="2.42578125" style="130" customWidth="1"/>
    <col min="16111" max="16111" width="11.42578125" style="130" customWidth="1"/>
    <col min="16112" max="16112" width="1.140625" style="130" customWidth="1"/>
    <col min="16113" max="16113" width="12.85546875" style="130" customWidth="1"/>
    <col min="16114" max="16114" width="1.140625" style="130" customWidth="1"/>
    <col min="16115" max="16116" width="12.85546875" style="130" customWidth="1"/>
    <col min="16117" max="16117" width="1.140625" style="130" customWidth="1"/>
    <col min="16118" max="16120" width="12.85546875" style="130" customWidth="1"/>
    <col min="16121" max="16121" width="0.85546875" style="130" customWidth="1"/>
    <col min="16122" max="16122" width="2.5703125" style="130" customWidth="1"/>
    <col min="16123" max="16123" width="1" style="130" customWidth="1"/>
    <col min="16124" max="16384" width="9.140625" style="130"/>
  </cols>
  <sheetData>
    <row r="1" spans="1:17" ht="13.5" customHeight="1">
      <c r="A1" s="132"/>
      <c r="B1" s="1078"/>
      <c r="C1" s="1079" t="s">
        <v>498</v>
      </c>
      <c r="D1" s="1080"/>
      <c r="E1" s="132"/>
      <c r="F1" s="132"/>
      <c r="G1" s="132"/>
      <c r="H1" s="132"/>
      <c r="I1" s="1081"/>
      <c r="J1" s="132"/>
      <c r="K1" s="132"/>
      <c r="L1" s="129"/>
    </row>
    <row r="2" spans="1:17" ht="6" customHeight="1">
      <c r="A2" s="420"/>
      <c r="B2" s="1082"/>
      <c r="C2" s="1083"/>
      <c r="D2" s="1083"/>
      <c r="E2" s="1084"/>
      <c r="F2" s="1084"/>
      <c r="G2" s="1084"/>
      <c r="H2" s="1084"/>
      <c r="I2" s="1085"/>
      <c r="J2" s="966"/>
      <c r="K2" s="419"/>
      <c r="L2" s="129"/>
    </row>
    <row r="3" spans="1:17" ht="6" customHeight="1" thickBot="1">
      <c r="A3" s="420"/>
      <c r="B3" s="420"/>
      <c r="C3" s="132"/>
      <c r="D3" s="132"/>
      <c r="E3" s="132"/>
      <c r="F3" s="132"/>
      <c r="G3" s="132"/>
      <c r="H3" s="132"/>
      <c r="I3" s="132"/>
      <c r="J3" s="132"/>
      <c r="K3" s="421"/>
      <c r="L3" s="129"/>
    </row>
    <row r="4" spans="1:17" s="134" customFormat="1" ht="13.5" customHeight="1" thickBot="1">
      <c r="A4" s="469"/>
      <c r="B4" s="420"/>
      <c r="C4" s="1648" t="s">
        <v>499</v>
      </c>
      <c r="D4" s="1649"/>
      <c r="E4" s="1649"/>
      <c r="F4" s="1649"/>
      <c r="G4" s="1649"/>
      <c r="H4" s="1649"/>
      <c r="I4" s="1649"/>
      <c r="J4" s="1650"/>
      <c r="K4" s="421"/>
      <c r="L4" s="133"/>
      <c r="M4" s="260"/>
    </row>
    <row r="5" spans="1:17" ht="15.75" customHeight="1">
      <c r="A5" s="420"/>
      <c r="B5" s="420"/>
      <c r="C5" s="1086" t="s">
        <v>69</v>
      </c>
      <c r="D5" s="135"/>
      <c r="E5" s="135"/>
      <c r="F5" s="135"/>
      <c r="G5" s="135"/>
      <c r="H5" s="135"/>
      <c r="I5" s="135"/>
      <c r="J5" s="1087"/>
      <c r="K5" s="421"/>
      <c r="L5" s="129"/>
    </row>
    <row r="6" spans="1:17" ht="12" customHeight="1">
      <c r="A6" s="420"/>
      <c r="B6" s="420"/>
      <c r="C6" s="135"/>
      <c r="D6" s="135"/>
      <c r="E6" s="1088"/>
      <c r="F6" s="1088"/>
      <c r="G6" s="1088"/>
      <c r="H6" s="1088"/>
      <c r="I6" s="1088"/>
      <c r="J6" s="1089"/>
      <c r="K6" s="421"/>
      <c r="L6" s="129"/>
    </row>
    <row r="7" spans="1:17" ht="24" customHeight="1">
      <c r="A7" s="420"/>
      <c r="B7" s="420"/>
      <c r="C7" s="1651" t="s">
        <v>602</v>
      </c>
      <c r="D7" s="1652"/>
      <c r="E7" s="1074" t="s">
        <v>68</v>
      </c>
      <c r="F7" s="1074" t="s">
        <v>500</v>
      </c>
      <c r="G7" s="136" t="s">
        <v>501</v>
      </c>
      <c r="H7" s="136" t="s">
        <v>502</v>
      </c>
      <c r="I7" s="136"/>
      <c r="J7" s="1090"/>
      <c r="K7" s="422"/>
      <c r="L7" s="137"/>
    </row>
    <row r="8" spans="1:17" s="1097" customFormat="1" ht="3" customHeight="1">
      <c r="A8" s="1091"/>
      <c r="B8" s="420"/>
      <c r="C8" s="138"/>
      <c r="D8" s="1092"/>
      <c r="E8" s="1093"/>
      <c r="F8" s="1094"/>
      <c r="G8" s="1092"/>
      <c r="H8" s="1092"/>
      <c r="I8" s="1092"/>
      <c r="J8" s="1092"/>
      <c r="K8" s="1095"/>
      <c r="L8" s="1096"/>
      <c r="M8" s="260"/>
    </row>
    <row r="9" spans="1:17" s="142" customFormat="1" ht="12.75" customHeight="1">
      <c r="A9" s="470"/>
      <c r="B9" s="420"/>
      <c r="C9" s="140" t="s">
        <v>209</v>
      </c>
      <c r="D9" s="913" t="s">
        <v>209</v>
      </c>
      <c r="E9" s="963">
        <v>5.0999999999999996</v>
      </c>
      <c r="F9" s="963">
        <v>7.8</v>
      </c>
      <c r="G9" s="963">
        <v>5.4</v>
      </c>
      <c r="H9" s="963">
        <v>4.8</v>
      </c>
      <c r="I9" s="141">
        <f>+H9/G9</f>
        <v>0.88888888888888884</v>
      </c>
      <c r="J9" s="1098"/>
      <c r="K9" s="423"/>
      <c r="L9" s="139"/>
      <c r="M9" s="260"/>
    </row>
    <row r="10" spans="1:17" ht="12.75" customHeight="1">
      <c r="A10" s="420"/>
      <c r="B10" s="420"/>
      <c r="C10" s="140" t="s">
        <v>210</v>
      </c>
      <c r="D10" s="913" t="s">
        <v>210</v>
      </c>
      <c r="E10" s="963">
        <v>4.9000000000000004</v>
      </c>
      <c r="F10" s="963">
        <v>9.5</v>
      </c>
      <c r="G10" s="963">
        <v>4.9000000000000004</v>
      </c>
      <c r="H10" s="963">
        <v>4.9000000000000004</v>
      </c>
      <c r="I10" s="141">
        <f t="shared" ref="I10:I39" si="0">+H10/G10</f>
        <v>1</v>
      </c>
      <c r="J10" s="1098"/>
      <c r="K10" s="424"/>
      <c r="L10" s="131"/>
      <c r="P10" s="142"/>
    </row>
    <row r="11" spans="1:17" ht="12.75" customHeight="1">
      <c r="A11" s="420"/>
      <c r="B11" s="420"/>
      <c r="C11" s="140" t="s">
        <v>211</v>
      </c>
      <c r="D11" s="913" t="s">
        <v>211</v>
      </c>
      <c r="E11" s="963">
        <v>8.5</v>
      </c>
      <c r="F11" s="963">
        <v>23.9</v>
      </c>
      <c r="G11" s="963">
        <v>8.6999999999999993</v>
      </c>
      <c r="H11" s="963">
        <v>8.1999999999999993</v>
      </c>
      <c r="I11" s="141">
        <f t="shared" si="0"/>
        <v>0.94252873563218387</v>
      </c>
      <c r="J11" s="1098"/>
      <c r="K11" s="424"/>
      <c r="L11" s="131"/>
      <c r="P11" s="142"/>
    </row>
    <row r="12" spans="1:17" ht="12.75" customHeight="1">
      <c r="A12" s="420"/>
      <c r="B12" s="420"/>
      <c r="C12" s="140" t="s">
        <v>450</v>
      </c>
      <c r="D12" s="913" t="s">
        <v>450</v>
      </c>
      <c r="E12" s="963">
        <v>17.399999999999999</v>
      </c>
      <c r="F12" s="963">
        <v>43.2</v>
      </c>
      <c r="G12" s="963">
        <v>18.399999999999999</v>
      </c>
      <c r="H12" s="963">
        <v>16.399999999999999</v>
      </c>
      <c r="I12" s="141">
        <f t="shared" si="0"/>
        <v>0.89130434782608692</v>
      </c>
      <c r="J12" s="1098"/>
      <c r="K12" s="424"/>
      <c r="L12" s="131"/>
      <c r="O12" s="904"/>
      <c r="P12" s="142"/>
    </row>
    <row r="13" spans="1:17" ht="12.75" customHeight="1">
      <c r="A13" s="420"/>
      <c r="B13" s="420"/>
      <c r="C13" s="140"/>
      <c r="D13" s="913" t="s">
        <v>458</v>
      </c>
      <c r="E13" s="963">
        <v>17.3</v>
      </c>
      <c r="F13" s="963">
        <v>49</v>
      </c>
      <c r="G13" s="963">
        <v>17.600000000000001</v>
      </c>
      <c r="H13" s="963">
        <v>17</v>
      </c>
      <c r="I13" s="141">
        <f t="shared" si="0"/>
        <v>0.96590909090909083</v>
      </c>
      <c r="J13" s="1098"/>
      <c r="K13" s="424"/>
      <c r="L13" s="131"/>
      <c r="O13" s="904"/>
    </row>
    <row r="14" spans="1:17" ht="12.75" customHeight="1">
      <c r="A14" s="420"/>
      <c r="B14" s="420"/>
      <c r="C14" s="140" t="s">
        <v>212</v>
      </c>
      <c r="D14" s="913" t="s">
        <v>212</v>
      </c>
      <c r="E14" s="963">
        <v>13.9</v>
      </c>
      <c r="F14" s="963">
        <v>32.5</v>
      </c>
      <c r="G14" s="963">
        <v>14.2</v>
      </c>
      <c r="H14" s="963">
        <v>13.5</v>
      </c>
      <c r="I14" s="141">
        <f t="shared" si="0"/>
        <v>0.95070422535211274</v>
      </c>
      <c r="J14" s="1098"/>
      <c r="K14" s="424"/>
      <c r="L14" s="131"/>
      <c r="O14" s="904"/>
    </row>
    <row r="15" spans="1:17" ht="12.75" customHeight="1">
      <c r="A15" s="420"/>
      <c r="B15" s="420"/>
      <c r="C15" s="140" t="s">
        <v>451</v>
      </c>
      <c r="D15" s="913" t="s">
        <v>459</v>
      </c>
      <c r="E15" s="963">
        <v>9.6999999999999993</v>
      </c>
      <c r="F15" s="963">
        <v>19.8</v>
      </c>
      <c r="G15" s="963">
        <v>8.8000000000000007</v>
      </c>
      <c r="H15" s="963">
        <v>10.7</v>
      </c>
      <c r="I15" s="141">
        <f t="shared" si="0"/>
        <v>1.2159090909090908</v>
      </c>
      <c r="J15" s="1098"/>
      <c r="K15" s="424"/>
      <c r="L15" s="131"/>
      <c r="P15" s="142"/>
    </row>
    <row r="16" spans="1:17" ht="12.75" customHeight="1">
      <c r="A16" s="420"/>
      <c r="B16" s="420"/>
      <c r="C16" s="140" t="s">
        <v>213</v>
      </c>
      <c r="D16" s="913" t="s">
        <v>213</v>
      </c>
      <c r="E16" s="963">
        <v>25.3</v>
      </c>
      <c r="F16" s="963">
        <v>53.9</v>
      </c>
      <c r="G16" s="963">
        <v>24.6</v>
      </c>
      <c r="H16" s="963">
        <v>26.1</v>
      </c>
      <c r="I16" s="141">
        <f t="shared" si="0"/>
        <v>1.0609756097560976</v>
      </c>
      <c r="J16" s="1098"/>
      <c r="K16" s="424"/>
      <c r="L16" s="131"/>
      <c r="N16" s="260"/>
      <c r="O16" s="260"/>
      <c r="P16" s="260"/>
      <c r="Q16" s="260"/>
    </row>
    <row r="17" spans="1:17" ht="12.75" customHeight="1">
      <c r="A17" s="420"/>
      <c r="B17" s="420"/>
      <c r="C17" s="140" t="s">
        <v>452</v>
      </c>
      <c r="D17" s="913" t="s">
        <v>452</v>
      </c>
      <c r="E17" s="963">
        <v>7.8</v>
      </c>
      <c r="F17" s="963">
        <v>15.7</v>
      </c>
      <c r="G17" s="963">
        <v>8.3000000000000007</v>
      </c>
      <c r="H17" s="963">
        <v>7.3</v>
      </c>
      <c r="I17" s="141">
        <f t="shared" si="0"/>
        <v>0.87951807228915657</v>
      </c>
      <c r="J17" s="1098"/>
      <c r="K17" s="424"/>
      <c r="L17" s="131"/>
      <c r="N17" s="260"/>
      <c r="O17" s="260"/>
      <c r="P17" s="260"/>
      <c r="Q17" s="260"/>
    </row>
    <row r="18" spans="1:17" ht="12.75" customHeight="1">
      <c r="A18" s="420"/>
      <c r="B18" s="420"/>
      <c r="C18" s="140" t="s">
        <v>214</v>
      </c>
      <c r="D18" s="913" t="s">
        <v>214</v>
      </c>
      <c r="E18" s="963">
        <v>8.4</v>
      </c>
      <c r="F18" s="963">
        <v>20.6</v>
      </c>
      <c r="G18" s="963">
        <v>9</v>
      </c>
      <c r="H18" s="963">
        <v>7.8</v>
      </c>
      <c r="I18" s="141">
        <f t="shared" si="0"/>
        <v>0.8666666666666667</v>
      </c>
      <c r="J18" s="1098"/>
      <c r="K18" s="424"/>
      <c r="L18" s="131"/>
      <c r="N18" s="260"/>
      <c r="O18" s="260"/>
      <c r="P18" s="260"/>
      <c r="Q18" s="260"/>
    </row>
    <row r="19" spans="1:17" ht="12.75" customHeight="1">
      <c r="A19" s="420"/>
      <c r="B19" s="420"/>
      <c r="C19" s="140" t="s">
        <v>215</v>
      </c>
      <c r="D19" s="913" t="s">
        <v>215</v>
      </c>
      <c r="E19" s="963">
        <v>10.4</v>
      </c>
      <c r="F19" s="963">
        <v>23.4</v>
      </c>
      <c r="G19" s="963">
        <v>10.4</v>
      </c>
      <c r="H19" s="963">
        <v>10.4</v>
      </c>
      <c r="I19" s="141">
        <f t="shared" si="0"/>
        <v>1</v>
      </c>
      <c r="J19" s="1098"/>
      <c r="K19" s="424"/>
      <c r="L19" s="131"/>
      <c r="N19" s="260"/>
      <c r="O19" s="260"/>
      <c r="P19" s="260"/>
      <c r="Q19" s="260"/>
    </row>
    <row r="20" spans="1:17" s="144" customFormat="1" ht="12.75" customHeight="1">
      <c r="A20" s="471"/>
      <c r="B20" s="420"/>
      <c r="C20" s="140" t="s">
        <v>414</v>
      </c>
      <c r="D20" s="913" t="s">
        <v>453</v>
      </c>
      <c r="E20" s="963">
        <v>26.5</v>
      </c>
      <c r="F20" s="963">
        <v>56.9</v>
      </c>
      <c r="G20" s="963">
        <v>23.8</v>
      </c>
      <c r="H20" s="963">
        <v>30</v>
      </c>
      <c r="I20" s="141">
        <f t="shared" si="0"/>
        <v>1.2605042016806722</v>
      </c>
      <c r="J20" s="1099"/>
      <c r="K20" s="425"/>
      <c r="L20" s="143"/>
      <c r="M20" s="260"/>
      <c r="N20" s="260"/>
      <c r="O20" s="260"/>
      <c r="P20" s="260"/>
      <c r="Q20" s="260"/>
    </row>
    <row r="21" spans="1:17" ht="12.75" customHeight="1">
      <c r="A21" s="420"/>
      <c r="B21" s="420"/>
      <c r="C21" s="140" t="s">
        <v>216</v>
      </c>
      <c r="D21" s="913" t="s">
        <v>460</v>
      </c>
      <c r="E21" s="963">
        <v>7.2</v>
      </c>
      <c r="F21" s="963">
        <v>11.3</v>
      </c>
      <c r="G21" s="963">
        <v>7.3</v>
      </c>
      <c r="H21" s="963">
        <v>7.1</v>
      </c>
      <c r="I21" s="141">
        <f>+H21/G21</f>
        <v>0.9726027397260274</v>
      </c>
      <c r="J21" s="1098"/>
      <c r="K21" s="424"/>
      <c r="L21" s="131"/>
      <c r="N21" s="260"/>
      <c r="O21" s="260"/>
      <c r="P21" s="260"/>
      <c r="Q21" s="260"/>
    </row>
    <row r="22" spans="1:17" s="146" customFormat="1" ht="12.75" customHeight="1">
      <c r="A22" s="472"/>
      <c r="B22" s="420"/>
      <c r="C22" s="140" t="s">
        <v>217</v>
      </c>
      <c r="D22" s="913" t="s">
        <v>217</v>
      </c>
      <c r="E22" s="963">
        <v>11.8</v>
      </c>
      <c r="F22" s="963">
        <v>25.9</v>
      </c>
      <c r="G22" s="963">
        <v>13.1</v>
      </c>
      <c r="H22" s="963">
        <v>10.3</v>
      </c>
      <c r="I22" s="141">
        <f t="shared" si="0"/>
        <v>0.78625954198473291</v>
      </c>
      <c r="J22" s="1099"/>
      <c r="K22" s="426"/>
      <c r="L22" s="145"/>
      <c r="M22" s="260"/>
      <c r="N22" s="260"/>
      <c r="O22" s="260"/>
      <c r="P22" s="260"/>
      <c r="Q22" s="260"/>
    </row>
    <row r="23" spans="1:17" s="148" customFormat="1" ht="12.75" customHeight="1">
      <c r="A23" s="427"/>
      <c r="B23" s="427"/>
      <c r="C23" s="140" t="s">
        <v>218</v>
      </c>
      <c r="D23" s="913" t="s">
        <v>218</v>
      </c>
      <c r="E23" s="963">
        <v>12.7</v>
      </c>
      <c r="F23" s="963">
        <v>42.7</v>
      </c>
      <c r="G23" s="963">
        <v>12</v>
      </c>
      <c r="H23" s="963">
        <v>13.6</v>
      </c>
      <c r="I23" s="141">
        <f t="shared" si="0"/>
        <v>1.1333333333333333</v>
      </c>
      <c r="J23" s="1098"/>
      <c r="K23" s="424"/>
      <c r="L23" s="147"/>
      <c r="M23" s="260"/>
      <c r="N23" s="260"/>
      <c r="O23" s="260"/>
      <c r="P23" s="260"/>
      <c r="Q23" s="260"/>
    </row>
    <row r="24" spans="1:17" ht="12.75" customHeight="1">
      <c r="A24" s="420"/>
      <c r="B24" s="420"/>
      <c r="C24" s="140" t="s">
        <v>219</v>
      </c>
      <c r="D24" s="913" t="s">
        <v>219</v>
      </c>
      <c r="E24" s="963">
        <v>6.1</v>
      </c>
      <c r="F24" s="963">
        <v>17.2</v>
      </c>
      <c r="G24" s="963">
        <v>5.5</v>
      </c>
      <c r="H24" s="963">
        <v>6.9</v>
      </c>
      <c r="I24" s="141">
        <f t="shared" si="0"/>
        <v>1.2545454545454546</v>
      </c>
      <c r="J24" s="1098"/>
      <c r="K24" s="424"/>
      <c r="L24" s="131"/>
    </row>
    <row r="25" spans="1:17" ht="12.75" customHeight="1">
      <c r="A25" s="420"/>
      <c r="B25" s="420"/>
      <c r="C25" s="140" t="s">
        <v>220</v>
      </c>
      <c r="D25" s="913" t="s">
        <v>220</v>
      </c>
      <c r="E25" s="963">
        <v>6.8</v>
      </c>
      <c r="F25" s="963">
        <v>13.7</v>
      </c>
      <c r="G25" s="963">
        <v>6.7</v>
      </c>
      <c r="H25" s="963">
        <v>6.9</v>
      </c>
      <c r="I25" s="141">
        <f t="shared" si="0"/>
        <v>1.0298507462686568</v>
      </c>
      <c r="J25" s="1098"/>
      <c r="K25" s="424"/>
      <c r="L25" s="131"/>
    </row>
    <row r="26" spans="1:17" s="150" customFormat="1" ht="12.75" customHeight="1">
      <c r="A26" s="428"/>
      <c r="B26" s="428"/>
      <c r="C26" s="138" t="s">
        <v>73</v>
      </c>
      <c r="D26" s="1100" t="s">
        <v>73</v>
      </c>
      <c r="E26" s="1101">
        <v>15.2</v>
      </c>
      <c r="F26" s="1101">
        <v>35.4</v>
      </c>
      <c r="G26" s="1101">
        <v>14.9</v>
      </c>
      <c r="H26" s="1101">
        <v>15.5</v>
      </c>
      <c r="I26" s="1102">
        <f t="shared" si="0"/>
        <v>1.0402684563758389</v>
      </c>
      <c r="J26" s="1099"/>
      <c r="K26" s="429"/>
      <c r="L26" s="149"/>
      <c r="M26" s="260"/>
    </row>
    <row r="27" spans="1:17" s="152" customFormat="1" ht="12.75" customHeight="1">
      <c r="A27" s="430"/>
      <c r="B27" s="473"/>
      <c r="C27" s="477" t="s">
        <v>221</v>
      </c>
      <c r="D27" s="914" t="s">
        <v>221</v>
      </c>
      <c r="E27" s="964">
        <v>11.8</v>
      </c>
      <c r="F27" s="964">
        <v>23.7</v>
      </c>
      <c r="G27" s="964">
        <v>11.7</v>
      </c>
      <c r="H27" s="964">
        <v>12</v>
      </c>
      <c r="I27" s="1103">
        <f t="shared" si="0"/>
        <v>1.0256410256410258</v>
      </c>
      <c r="J27" s="1104"/>
      <c r="K27" s="431"/>
      <c r="L27" s="151"/>
      <c r="M27" s="260"/>
      <c r="Q27" s="130"/>
    </row>
    <row r="28" spans="1:17" ht="12.75" customHeight="1">
      <c r="A28" s="420"/>
      <c r="B28" s="420"/>
      <c r="C28" s="140" t="s">
        <v>222</v>
      </c>
      <c r="D28" s="913" t="s">
        <v>222</v>
      </c>
      <c r="E28" s="963">
        <v>13.1</v>
      </c>
      <c r="F28" s="963">
        <v>28.3</v>
      </c>
      <c r="G28" s="963">
        <v>14</v>
      </c>
      <c r="H28" s="963">
        <v>12.1</v>
      </c>
      <c r="I28" s="141">
        <f t="shared" si="0"/>
        <v>0.86428571428571421</v>
      </c>
      <c r="J28" s="1098"/>
      <c r="K28" s="424"/>
      <c r="L28" s="131"/>
    </row>
    <row r="29" spans="1:17" ht="12.75" customHeight="1">
      <c r="A29" s="420"/>
      <c r="B29" s="420"/>
      <c r="C29" s="140" t="s">
        <v>223</v>
      </c>
      <c r="D29" s="913" t="s">
        <v>223</v>
      </c>
      <c r="E29" s="963">
        <v>6.5</v>
      </c>
      <c r="F29" s="963">
        <v>12.6</v>
      </c>
      <c r="G29" s="963">
        <v>6.1</v>
      </c>
      <c r="H29" s="963">
        <v>7</v>
      </c>
      <c r="I29" s="141">
        <f t="shared" si="0"/>
        <v>1.1475409836065575</v>
      </c>
      <c r="J29" s="1098"/>
      <c r="K29" s="424"/>
      <c r="L29" s="131"/>
    </row>
    <row r="30" spans="1:17" ht="12.75" customHeight="1">
      <c r="A30" s="420"/>
      <c r="B30" s="420"/>
      <c r="C30" s="140" t="s">
        <v>416</v>
      </c>
      <c r="D30" s="913" t="s">
        <v>455</v>
      </c>
      <c r="E30" s="963">
        <v>7.9</v>
      </c>
      <c r="F30" s="963">
        <v>20.7</v>
      </c>
      <c r="G30" s="963">
        <v>7.6</v>
      </c>
      <c r="H30" s="963">
        <v>8.3000000000000007</v>
      </c>
      <c r="I30" s="141">
        <f t="shared" si="0"/>
        <v>1.0921052631578949</v>
      </c>
      <c r="J30" s="1098"/>
      <c r="K30" s="424"/>
      <c r="L30" s="131"/>
    </row>
    <row r="31" spans="1:17" ht="12.75" customHeight="1">
      <c r="A31" s="420"/>
      <c r="B31" s="420"/>
      <c r="C31" s="140" t="s">
        <v>401</v>
      </c>
      <c r="D31" s="913" t="s">
        <v>456</v>
      </c>
      <c r="E31" s="963" t="s">
        <v>601</v>
      </c>
      <c r="F31" s="963" t="s">
        <v>601</v>
      </c>
      <c r="G31" s="963" t="s">
        <v>601</v>
      </c>
      <c r="H31" s="963" t="s">
        <v>601</v>
      </c>
      <c r="I31" s="141" t="s">
        <v>601</v>
      </c>
      <c r="J31" s="1098"/>
      <c r="K31" s="424"/>
      <c r="L31" s="131"/>
    </row>
    <row r="32" spans="1:17" ht="12.75" customHeight="1">
      <c r="A32" s="420"/>
      <c r="B32" s="420"/>
      <c r="C32" s="140" t="s">
        <v>271</v>
      </c>
      <c r="D32" s="913" t="s">
        <v>461</v>
      </c>
      <c r="E32" s="963">
        <v>10.8</v>
      </c>
      <c r="F32" s="963">
        <v>20.399999999999999</v>
      </c>
      <c r="G32" s="963">
        <v>11.9</v>
      </c>
      <c r="H32" s="963">
        <v>9.6999999999999993</v>
      </c>
      <c r="I32" s="141">
        <f t="shared" si="0"/>
        <v>0.81512605042016795</v>
      </c>
      <c r="J32" s="1098"/>
      <c r="K32" s="424"/>
      <c r="L32" s="131"/>
    </row>
    <row r="33" spans="1:13" s="155" customFormat="1" ht="12.75" customHeight="1">
      <c r="A33" s="474"/>
      <c r="B33" s="420"/>
      <c r="C33" s="140" t="s">
        <v>224</v>
      </c>
      <c r="D33" s="913" t="s">
        <v>224</v>
      </c>
      <c r="E33" s="963">
        <v>9.6</v>
      </c>
      <c r="F33" s="963">
        <v>26.3</v>
      </c>
      <c r="G33" s="963">
        <v>8.9</v>
      </c>
      <c r="H33" s="963">
        <v>10.4</v>
      </c>
      <c r="I33" s="141">
        <f t="shared" si="0"/>
        <v>1.1685393258426966</v>
      </c>
      <c r="J33" s="1098"/>
      <c r="K33" s="432"/>
      <c r="L33" s="153"/>
      <c r="M33" s="260"/>
    </row>
    <row r="34" spans="1:13" ht="12.75" customHeight="1">
      <c r="A34" s="420"/>
      <c r="B34" s="420"/>
      <c r="C34" s="140" t="s">
        <v>415</v>
      </c>
      <c r="D34" s="913" t="s">
        <v>454</v>
      </c>
      <c r="E34" s="963">
        <v>6.7</v>
      </c>
      <c r="F34" s="963">
        <v>18.600000000000001</v>
      </c>
      <c r="G34" s="963">
        <v>6.9</v>
      </c>
      <c r="H34" s="963">
        <v>6.4</v>
      </c>
      <c r="I34" s="141">
        <f t="shared" si="0"/>
        <v>0.92753623188405798</v>
      </c>
      <c r="J34" s="1098"/>
      <c r="K34" s="424"/>
      <c r="L34" s="131"/>
    </row>
    <row r="35" spans="1:13" ht="12.75" customHeight="1">
      <c r="A35" s="420"/>
      <c r="B35" s="420"/>
      <c r="C35" s="140" t="s">
        <v>225</v>
      </c>
      <c r="D35" s="913" t="s">
        <v>225</v>
      </c>
      <c r="E35" s="963">
        <v>6.7</v>
      </c>
      <c r="F35" s="963">
        <v>16.399999999999999</v>
      </c>
      <c r="G35" s="963">
        <v>5.6</v>
      </c>
      <c r="H35" s="963">
        <v>8.1999999999999993</v>
      </c>
      <c r="I35" s="141">
        <f t="shared" si="0"/>
        <v>1.4642857142857142</v>
      </c>
      <c r="J35" s="1098"/>
      <c r="K35" s="424"/>
      <c r="L35" s="131"/>
    </row>
    <row r="36" spans="1:13" s="146" customFormat="1" ht="12.75" customHeight="1">
      <c r="A36" s="472"/>
      <c r="B36" s="420"/>
      <c r="C36" s="140" t="s">
        <v>457</v>
      </c>
      <c r="D36" s="913" t="s">
        <v>457</v>
      </c>
      <c r="E36" s="963">
        <v>7.2</v>
      </c>
      <c r="F36" s="963" t="s">
        <v>601</v>
      </c>
      <c r="G36" s="963">
        <v>7.8</v>
      </c>
      <c r="H36" s="963">
        <v>6.4</v>
      </c>
      <c r="I36" s="141">
        <f t="shared" si="0"/>
        <v>0.8205128205128206</v>
      </c>
      <c r="J36" s="1099"/>
      <c r="K36" s="426"/>
      <c r="L36" s="145"/>
      <c r="M36" s="260"/>
    </row>
    <row r="37" spans="1:13" ht="12.75" customHeight="1">
      <c r="A37" s="420"/>
      <c r="B37" s="420"/>
      <c r="C37" s="140" t="s">
        <v>226</v>
      </c>
      <c r="D37" s="913" t="s">
        <v>226</v>
      </c>
      <c r="E37" s="963">
        <v>8.1</v>
      </c>
      <c r="F37" s="963">
        <v>23.6</v>
      </c>
      <c r="G37" s="963">
        <v>8.3000000000000007</v>
      </c>
      <c r="H37" s="963">
        <v>7.8</v>
      </c>
      <c r="I37" s="141">
        <f t="shared" si="0"/>
        <v>0.93975903614457823</v>
      </c>
      <c r="J37" s="1098"/>
      <c r="K37" s="424"/>
      <c r="L37" s="131"/>
    </row>
    <row r="38" spans="1:13" s="152" customFormat="1" ht="12.75" customHeight="1">
      <c r="A38" s="430"/>
      <c r="B38" s="475"/>
      <c r="C38" s="477" t="s">
        <v>227</v>
      </c>
      <c r="D38" s="914" t="s">
        <v>462</v>
      </c>
      <c r="E38" s="964">
        <v>10.5</v>
      </c>
      <c r="F38" s="964">
        <v>22.8</v>
      </c>
      <c r="G38" s="964">
        <v>10.4</v>
      </c>
      <c r="H38" s="964">
        <v>10.6</v>
      </c>
      <c r="I38" s="1103">
        <f t="shared" si="0"/>
        <v>1.0192307692307692</v>
      </c>
      <c r="J38" s="1104"/>
      <c r="K38" s="431"/>
      <c r="L38" s="151"/>
      <c r="M38" s="260"/>
    </row>
    <row r="39" spans="1:13" ht="23.25" customHeight="1">
      <c r="A39" s="420"/>
      <c r="B39" s="420"/>
      <c r="C39" s="140" t="s">
        <v>503</v>
      </c>
      <c r="D39" s="915" t="s">
        <v>503</v>
      </c>
      <c r="E39" s="963">
        <v>6.7</v>
      </c>
      <c r="F39" s="963">
        <v>14.5</v>
      </c>
      <c r="G39" s="963">
        <v>6.8</v>
      </c>
      <c r="H39" s="963">
        <v>6.6</v>
      </c>
      <c r="I39" s="141">
        <f t="shared" si="0"/>
        <v>0.97058823529411764</v>
      </c>
      <c r="J39" s="1098"/>
      <c r="K39" s="424"/>
      <c r="L39" s="131"/>
    </row>
    <row r="40" spans="1:13" s="161" customFormat="1" ht="12" customHeight="1">
      <c r="A40" s="476"/>
      <c r="B40" s="420"/>
      <c r="C40" s="156"/>
      <c r="D40" s="157"/>
      <c r="E40" s="158"/>
      <c r="F40" s="158"/>
      <c r="G40" s="159"/>
      <c r="H40" s="159"/>
      <c r="I40" s="159"/>
      <c r="J40" s="159"/>
      <c r="K40" s="433"/>
      <c r="L40" s="160"/>
      <c r="M40" s="260"/>
    </row>
    <row r="41" spans="1:13" ht="17.25" customHeight="1">
      <c r="A41" s="420"/>
      <c r="B41" s="420"/>
      <c r="C41" s="140"/>
      <c r="D41" s="140"/>
      <c r="E41" s="1094"/>
      <c r="F41" s="1647"/>
      <c r="G41" s="1647"/>
      <c r="H41" s="1647"/>
      <c r="I41" s="1647"/>
      <c r="J41" s="1647"/>
      <c r="K41" s="434"/>
      <c r="L41" s="129"/>
    </row>
    <row r="42" spans="1:13" ht="17.25" customHeight="1">
      <c r="A42" s="420"/>
      <c r="B42" s="420"/>
      <c r="C42" s="140"/>
      <c r="D42" s="140"/>
      <c r="E42" s="1094"/>
      <c r="F42" s="1647"/>
      <c r="G42" s="1647"/>
      <c r="H42" s="1647"/>
      <c r="I42" s="1647"/>
      <c r="J42" s="1647"/>
      <c r="K42" s="434"/>
      <c r="L42" s="129"/>
    </row>
    <row r="43" spans="1:13" ht="17.25" customHeight="1">
      <c r="A43" s="420"/>
      <c r="B43" s="420"/>
      <c r="C43" s="140"/>
      <c r="D43" s="140"/>
      <c r="E43" s="1094"/>
      <c r="F43" s="1647"/>
      <c r="G43" s="1647"/>
      <c r="H43" s="1647"/>
      <c r="I43" s="1647"/>
      <c r="J43" s="1647"/>
      <c r="K43" s="434"/>
      <c r="L43" s="129"/>
    </row>
    <row r="44" spans="1:13" ht="17.25" customHeight="1">
      <c r="A44" s="420"/>
      <c r="B44" s="420"/>
      <c r="C44" s="140"/>
      <c r="D44" s="140"/>
      <c r="E44" s="1094"/>
      <c r="F44" s="1647"/>
      <c r="G44" s="1647"/>
      <c r="H44" s="1647"/>
      <c r="I44" s="1647"/>
      <c r="J44" s="1647"/>
      <c r="K44" s="434"/>
      <c r="L44" s="129"/>
    </row>
    <row r="45" spans="1:13" ht="17.25" customHeight="1">
      <c r="A45" s="420"/>
      <c r="B45" s="420"/>
      <c r="C45" s="140"/>
      <c r="D45" s="140"/>
      <c r="E45" s="1094"/>
      <c r="F45" s="1647"/>
      <c r="G45" s="1647"/>
      <c r="H45" s="1647"/>
      <c r="I45" s="1647"/>
      <c r="J45" s="1647"/>
      <c r="K45" s="434"/>
      <c r="L45" s="129"/>
    </row>
    <row r="46" spans="1:13" ht="17.25" customHeight="1">
      <c r="A46" s="420"/>
      <c r="B46" s="420"/>
      <c r="C46" s="140"/>
      <c r="D46" s="140"/>
      <c r="E46" s="1094"/>
      <c r="F46" s="1647"/>
      <c r="G46" s="1647"/>
      <c r="H46" s="1647"/>
      <c r="I46" s="1647"/>
      <c r="J46" s="1647"/>
      <c r="K46" s="434"/>
      <c r="L46" s="129"/>
    </row>
    <row r="47" spans="1:13" ht="17.25" customHeight="1">
      <c r="A47" s="420"/>
      <c r="B47" s="420"/>
      <c r="C47" s="140"/>
      <c r="D47" s="140"/>
      <c r="E47" s="1094"/>
      <c r="F47" s="1647"/>
      <c r="G47" s="1647"/>
      <c r="H47" s="1647"/>
      <c r="I47" s="1647"/>
      <c r="J47" s="1647"/>
      <c r="K47" s="434"/>
      <c r="L47" s="129"/>
    </row>
    <row r="48" spans="1:13" ht="17.25" customHeight="1">
      <c r="A48" s="420"/>
      <c r="B48" s="420"/>
      <c r="C48" s="140"/>
      <c r="D48" s="140"/>
      <c r="E48" s="1094"/>
      <c r="F48" s="1647"/>
      <c r="G48" s="1647"/>
      <c r="H48" s="1647"/>
      <c r="I48" s="1647"/>
      <c r="J48" s="1647"/>
      <c r="K48" s="434"/>
      <c r="L48" s="129"/>
    </row>
    <row r="49" spans="1:13" ht="17.25" customHeight="1">
      <c r="A49" s="420"/>
      <c r="B49" s="420"/>
      <c r="C49" s="140"/>
      <c r="D49" s="140"/>
      <c r="E49" s="1094"/>
      <c r="F49" s="1647"/>
      <c r="G49" s="1647"/>
      <c r="H49" s="1647"/>
      <c r="I49" s="1647"/>
      <c r="J49" s="1647"/>
      <c r="K49" s="434"/>
      <c r="L49" s="129"/>
    </row>
    <row r="50" spans="1:13" ht="17.25" customHeight="1">
      <c r="A50" s="420"/>
      <c r="B50" s="420"/>
      <c r="C50" s="140"/>
      <c r="D50" s="140"/>
      <c r="E50" s="1094"/>
      <c r="F50" s="1647"/>
      <c r="G50" s="1647"/>
      <c r="H50" s="1647"/>
      <c r="I50" s="1647"/>
      <c r="J50" s="1647"/>
      <c r="K50" s="434"/>
      <c r="L50" s="129"/>
    </row>
    <row r="51" spans="1:13" ht="17.25" customHeight="1">
      <c r="A51" s="420"/>
      <c r="B51" s="420"/>
      <c r="C51" s="140"/>
      <c r="D51" s="140"/>
      <c r="E51" s="1094"/>
      <c r="F51" s="1647"/>
      <c r="G51" s="1647"/>
      <c r="H51" s="1647"/>
      <c r="I51" s="1647"/>
      <c r="J51" s="1647"/>
      <c r="K51" s="434"/>
      <c r="L51" s="129"/>
    </row>
    <row r="52" spans="1:13" ht="17.25" customHeight="1">
      <c r="A52" s="420"/>
      <c r="B52" s="420"/>
      <c r="C52" s="140"/>
      <c r="D52" s="140"/>
      <c r="E52" s="1094"/>
      <c r="F52" s="1647"/>
      <c r="G52" s="1647"/>
      <c r="H52" s="1647"/>
      <c r="I52" s="1647"/>
      <c r="J52" s="1647"/>
      <c r="K52" s="434"/>
      <c r="L52" s="129"/>
    </row>
    <row r="53" spans="1:13" s="155" customFormat="1" ht="17.25" customHeight="1">
      <c r="A53" s="474"/>
      <c r="B53" s="420"/>
      <c r="C53" s="140"/>
      <c r="D53" s="140"/>
      <c r="E53" s="1094"/>
      <c r="F53" s="1646"/>
      <c r="G53" s="1646"/>
      <c r="H53" s="1646"/>
      <c r="I53" s="1647"/>
      <c r="J53" s="1647"/>
      <c r="K53" s="435"/>
      <c r="L53" s="154"/>
      <c r="M53" s="683"/>
    </row>
    <row r="54" spans="1:13" ht="17.25" customHeight="1">
      <c r="A54" s="420"/>
      <c r="B54" s="420"/>
      <c r="C54" s="140"/>
      <c r="D54" s="140"/>
      <c r="E54" s="1094"/>
      <c r="F54" s="1647"/>
      <c r="G54" s="1647"/>
      <c r="H54" s="1647"/>
      <c r="I54" s="1647"/>
      <c r="J54" s="1647"/>
      <c r="K54" s="434"/>
      <c r="L54" s="129"/>
    </row>
    <row r="55" spans="1:13" ht="17.25" customHeight="1">
      <c r="A55" s="420"/>
      <c r="B55" s="420"/>
      <c r="C55" s="140"/>
      <c r="D55" s="140"/>
      <c r="E55" s="1094"/>
      <c r="F55" s="1646"/>
      <c r="G55" s="1646"/>
      <c r="H55" s="1646"/>
      <c r="I55" s="1647"/>
      <c r="J55" s="1647"/>
      <c r="K55" s="434"/>
      <c r="L55" s="129"/>
    </row>
    <row r="56" spans="1:13" ht="5.25" customHeight="1">
      <c r="A56" s="420"/>
      <c r="B56" s="420"/>
      <c r="C56" s="140"/>
      <c r="D56" s="140"/>
      <c r="E56" s="1094"/>
      <c r="F56" s="1646"/>
      <c r="G56" s="1646"/>
      <c r="H56" s="1646"/>
      <c r="I56" s="1647"/>
      <c r="J56" s="1647"/>
      <c r="K56" s="434"/>
      <c r="L56" s="129"/>
    </row>
    <row r="57" spans="1:13" ht="18.75" customHeight="1">
      <c r="A57" s="420"/>
      <c r="B57" s="420"/>
      <c r="C57" s="140"/>
      <c r="D57" s="140"/>
      <c r="E57" s="1094"/>
      <c r="F57" s="1647"/>
      <c r="G57" s="1647"/>
      <c r="H57" s="1647"/>
      <c r="I57" s="1647"/>
      <c r="J57" s="1647"/>
      <c r="K57" s="434"/>
      <c r="L57" s="129"/>
    </row>
    <row r="58" spans="1:13" ht="18.75" customHeight="1">
      <c r="A58" s="420"/>
      <c r="B58" s="420"/>
      <c r="C58" s="1640" t="s">
        <v>511</v>
      </c>
      <c r="D58" s="1640"/>
      <c r="E58" s="1640"/>
      <c r="F58" s="1640"/>
      <c r="G58" s="1640"/>
      <c r="H58" s="1640"/>
      <c r="I58" s="1640"/>
      <c r="J58" s="1640"/>
      <c r="K58" s="1065"/>
      <c r="L58" s="129"/>
    </row>
    <row r="59" spans="1:13" ht="11.25" customHeight="1">
      <c r="A59" s="420"/>
      <c r="B59" s="420"/>
      <c r="C59" s="1641" t="s">
        <v>624</v>
      </c>
      <c r="D59" s="1640"/>
      <c r="E59" s="1640"/>
      <c r="F59" s="1640"/>
      <c r="G59" s="1640"/>
      <c r="H59" s="1640"/>
      <c r="I59" s="1640"/>
      <c r="J59" s="1640"/>
      <c r="K59" s="1642"/>
      <c r="L59" s="129"/>
    </row>
    <row r="60" spans="1:13" ht="13.5" customHeight="1">
      <c r="A60" s="420"/>
      <c r="B60" s="420"/>
      <c r="C60" s="1643"/>
      <c r="D60" s="1644"/>
      <c r="E60" s="1644"/>
      <c r="F60" s="162"/>
      <c r="G60" s="163"/>
      <c r="H60" s="163"/>
      <c r="I60" s="1645">
        <v>41760</v>
      </c>
      <c r="J60" s="1645"/>
      <c r="K60" s="572">
        <v>21</v>
      </c>
      <c r="L60" s="129"/>
    </row>
    <row r="64" spans="1:13" ht="8.25" customHeight="1"/>
    <row r="66" spans="11:11" ht="9" customHeight="1"/>
    <row r="67" spans="11:11" ht="8.25" customHeight="1">
      <c r="K67" s="164"/>
    </row>
    <row r="68" spans="11:11" ht="9.75" customHeight="1"/>
  </sheetData>
  <mergeCells count="40">
    <mergeCell ref="C4:J4"/>
    <mergeCell ref="C7:D7"/>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C58:J58"/>
    <mergeCell ref="C59:K59"/>
    <mergeCell ref="C60:E60"/>
    <mergeCell ref="I60:J60"/>
    <mergeCell ref="F55:H55"/>
    <mergeCell ref="I55:J55"/>
    <mergeCell ref="F56:H56"/>
    <mergeCell ref="I56:J56"/>
    <mergeCell ref="F57:H57"/>
    <mergeCell ref="I57:J57"/>
  </mergeCells>
  <conditionalFormatting sqref="F9:F39">
    <cfRule type="top10" dxfId="4" priority="4" bottom="1" rank="1"/>
    <cfRule type="top10" dxfId="3" priority="5" rank="1"/>
  </conditionalFormatting>
  <conditionalFormatting sqref="E9:E38">
    <cfRule type="top10" dxfId="2" priority="2" bottom="1" rank="3"/>
    <cfRule type="top10" dxfId="1" priority="3" rank="2"/>
  </conditionalFormatting>
  <conditionalFormatting sqref="I9:I25">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75"/>
      <c r="C1" s="275"/>
      <c r="D1" s="275"/>
      <c r="E1" s="275"/>
      <c r="F1" s="275"/>
      <c r="G1" s="276"/>
      <c r="H1" s="276"/>
      <c r="I1" s="276"/>
      <c r="J1" s="276"/>
      <c r="K1" s="276"/>
      <c r="L1" s="276"/>
      <c r="M1" s="276"/>
      <c r="N1" s="276"/>
      <c r="O1" s="276"/>
      <c r="P1" s="276"/>
      <c r="Q1" s="276"/>
      <c r="R1" s="276"/>
      <c r="S1" s="276"/>
      <c r="T1" s="276"/>
      <c r="U1" s="276"/>
      <c r="V1" s="276"/>
      <c r="W1" s="276"/>
      <c r="X1" s="1497" t="s">
        <v>368</v>
      </c>
      <c r="Y1" s="1497"/>
      <c r="Z1" s="1497"/>
      <c r="AA1" s="1497"/>
      <c r="AB1" s="1497"/>
      <c r="AC1" s="1497"/>
      <c r="AD1" s="1497"/>
      <c r="AE1" s="1497"/>
      <c r="AF1" s="1497"/>
      <c r="AG1" s="4"/>
      <c r="AH1" s="27"/>
      <c r="AI1" s="27"/>
      <c r="AJ1" s="27"/>
      <c r="AK1" s="27"/>
      <c r="AL1" s="27"/>
      <c r="AM1" s="27"/>
    </row>
    <row r="2" spans="1:57" ht="6" customHeight="1">
      <c r="A2" s="277"/>
      <c r="B2" s="1500"/>
      <c r="C2" s="1500"/>
      <c r="D2" s="1500"/>
      <c r="E2" s="21"/>
      <c r="F2" s="21"/>
      <c r="G2" s="21"/>
      <c r="H2" s="21"/>
      <c r="I2" s="21"/>
      <c r="J2" s="274"/>
      <c r="K2" s="274"/>
      <c r="L2" s="274"/>
      <c r="M2" s="274"/>
      <c r="N2" s="274"/>
      <c r="O2" s="274"/>
      <c r="P2" s="274"/>
      <c r="Q2" s="274"/>
      <c r="R2" s="274"/>
      <c r="S2" s="274"/>
      <c r="T2" s="274"/>
      <c r="U2" s="274"/>
      <c r="V2" s="274"/>
      <c r="W2" s="274"/>
      <c r="X2" s="274"/>
      <c r="Y2" s="274"/>
      <c r="Z2" s="8"/>
      <c r="AA2" s="8"/>
      <c r="AB2" s="8"/>
      <c r="AC2" s="8"/>
      <c r="AD2" s="8"/>
      <c r="AE2" s="8"/>
      <c r="AF2" s="8"/>
      <c r="AG2" s="4"/>
      <c r="AH2" s="27"/>
      <c r="AI2" s="27"/>
      <c r="AJ2" s="27"/>
      <c r="AK2" s="27"/>
      <c r="AL2" s="27"/>
      <c r="AM2" s="27"/>
    </row>
    <row r="3" spans="1:57" ht="12" customHeight="1">
      <c r="A3" s="277"/>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78"/>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77"/>
      <c r="B5" s="8"/>
      <c r="C5" s="13"/>
      <c r="D5" s="13"/>
      <c r="E5" s="13"/>
      <c r="F5" s="1658"/>
      <c r="G5" s="1658"/>
      <c r="H5" s="1658"/>
      <c r="I5" s="1658"/>
      <c r="J5" s="1658"/>
      <c r="K5" s="1658"/>
      <c r="L5" s="1658"/>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77"/>
      <c r="B6" s="8"/>
      <c r="C6" s="13"/>
      <c r="D6" s="13"/>
      <c r="E6" s="15"/>
      <c r="F6" s="1655"/>
      <c r="G6" s="1655"/>
      <c r="H6" s="1655"/>
      <c r="I6" s="1655"/>
      <c r="J6" s="1655"/>
      <c r="K6" s="1655"/>
      <c r="L6" s="1655"/>
      <c r="M6" s="1655"/>
      <c r="N6" s="1655"/>
      <c r="O6" s="1655"/>
      <c r="P6" s="1655"/>
      <c r="Q6" s="1655"/>
      <c r="R6" s="1655"/>
      <c r="S6" s="1655"/>
      <c r="T6" s="1655"/>
      <c r="U6" s="1655"/>
      <c r="V6" s="1655"/>
      <c r="W6" s="15"/>
      <c r="X6" s="1655"/>
      <c r="Y6" s="1655"/>
      <c r="Z6" s="1655"/>
      <c r="AA6" s="1655"/>
      <c r="AB6" s="1655"/>
      <c r="AC6" s="1655"/>
      <c r="AD6" s="1655"/>
      <c r="AE6" s="15"/>
      <c r="AF6" s="8"/>
      <c r="AG6" s="4"/>
      <c r="AH6" s="27"/>
      <c r="AI6" s="27"/>
      <c r="AJ6" s="27"/>
      <c r="AK6" s="27"/>
      <c r="AL6" s="27"/>
      <c r="AM6" s="27"/>
    </row>
    <row r="7" spans="1:57" ht="12.75" customHeight="1">
      <c r="A7" s="277"/>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38"/>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77"/>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77"/>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77"/>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77"/>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77"/>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77"/>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77"/>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77"/>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77"/>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77"/>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77"/>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77"/>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77"/>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77"/>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77"/>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77"/>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77"/>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77"/>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77"/>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77"/>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77"/>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77"/>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77"/>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77"/>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77"/>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77"/>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77"/>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77"/>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77"/>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77"/>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77"/>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77"/>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77"/>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77"/>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77"/>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77"/>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77"/>
      <c r="B45" s="8"/>
      <c r="C45" s="13"/>
      <c r="D45" s="13"/>
      <c r="E45" s="15"/>
      <c r="F45" s="1655"/>
      <c r="G45" s="1655"/>
      <c r="H45" s="1655"/>
      <c r="I45" s="1655"/>
      <c r="J45" s="1655"/>
      <c r="K45" s="1655"/>
      <c r="L45" s="1655"/>
      <c r="M45" s="1655"/>
      <c r="N45" s="1655"/>
      <c r="O45" s="1655"/>
      <c r="P45" s="1655"/>
      <c r="Q45" s="1655"/>
      <c r="R45" s="1655"/>
      <c r="S45" s="1655"/>
      <c r="T45" s="1655"/>
      <c r="U45" s="1655"/>
      <c r="V45" s="1655"/>
      <c r="W45" s="15"/>
      <c r="X45" s="1655"/>
      <c r="Y45" s="1655"/>
      <c r="Z45" s="1655"/>
      <c r="AA45" s="1655"/>
      <c r="AB45" s="1655"/>
      <c r="AC45" s="1655"/>
      <c r="AD45" s="1655"/>
      <c r="AE45" s="15"/>
      <c r="AF45" s="8"/>
      <c r="AG45" s="4"/>
      <c r="AH45" s="27"/>
      <c r="AI45" s="27"/>
      <c r="AJ45" s="27"/>
      <c r="AK45" s="27"/>
      <c r="AL45" s="27"/>
      <c r="AM45" s="27"/>
    </row>
    <row r="46" spans="1:58" ht="12.75" customHeight="1">
      <c r="A46" s="277"/>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77"/>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39"/>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77"/>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77"/>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77"/>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77"/>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77"/>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77"/>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77"/>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77"/>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77"/>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77"/>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77"/>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77"/>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77"/>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77"/>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77"/>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77"/>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77"/>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77"/>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77"/>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77"/>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40"/>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77"/>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77"/>
      <c r="B71" s="443">
        <v>22</v>
      </c>
      <c r="C71" s="1656">
        <v>41760</v>
      </c>
      <c r="D71" s="1657"/>
      <c r="E71" s="1657"/>
      <c r="F71" s="1657"/>
      <c r="G71" s="1653"/>
      <c r="H71" s="1654"/>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550" t="s">
        <v>372</v>
      </c>
      <c r="C1" s="1550"/>
      <c r="D1" s="1550"/>
      <c r="E1" s="1550"/>
      <c r="F1" s="1550"/>
      <c r="G1" s="1550"/>
      <c r="H1" s="1550"/>
      <c r="I1" s="276"/>
      <c r="J1" s="276"/>
      <c r="K1" s="276"/>
      <c r="L1" s="276"/>
      <c r="M1" s="276"/>
      <c r="N1" s="276"/>
      <c r="O1" s="276"/>
      <c r="P1" s="276"/>
      <c r="Q1" s="276"/>
      <c r="R1" s="276"/>
      <c r="S1" s="276"/>
      <c r="T1" s="276"/>
      <c r="U1" s="276"/>
      <c r="V1" s="276"/>
      <c r="W1" s="276"/>
      <c r="X1" s="330"/>
      <c r="Y1" s="280"/>
      <c r="Z1" s="280"/>
      <c r="AA1" s="280"/>
      <c r="AB1" s="280"/>
      <c r="AC1" s="280"/>
      <c r="AD1" s="280"/>
      <c r="AE1" s="280"/>
      <c r="AF1" s="280"/>
      <c r="AG1" s="4"/>
      <c r="AH1" s="27"/>
      <c r="AI1" s="27"/>
      <c r="AJ1" s="27"/>
      <c r="AK1" s="27"/>
      <c r="AL1" s="27"/>
      <c r="AM1" s="27"/>
      <c r="AN1" s="27"/>
      <c r="AO1" s="27"/>
    </row>
    <row r="2" spans="1:57" ht="6" customHeight="1">
      <c r="A2" s="4"/>
      <c r="B2" s="1500"/>
      <c r="C2" s="1500"/>
      <c r="D2" s="1500"/>
      <c r="E2" s="21"/>
      <c r="F2" s="21"/>
      <c r="G2" s="21"/>
      <c r="H2" s="21"/>
      <c r="I2" s="21"/>
      <c r="J2" s="274"/>
      <c r="K2" s="274"/>
      <c r="L2" s="274"/>
      <c r="M2" s="274"/>
      <c r="N2" s="274"/>
      <c r="O2" s="274"/>
      <c r="P2" s="274"/>
      <c r="Q2" s="274"/>
      <c r="R2" s="274"/>
      <c r="S2" s="274"/>
      <c r="T2" s="274"/>
      <c r="U2" s="274"/>
      <c r="V2" s="274"/>
      <c r="W2" s="274"/>
      <c r="X2" s="274"/>
      <c r="Y2" s="274"/>
      <c r="Z2" s="8"/>
      <c r="AA2" s="8"/>
      <c r="AB2" s="8"/>
      <c r="AC2" s="8"/>
      <c r="AD2" s="8"/>
      <c r="AE2" s="8"/>
      <c r="AF2" s="8"/>
      <c r="AG2" s="285"/>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85"/>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84"/>
      <c r="AH4" s="66"/>
      <c r="AI4" s="66"/>
      <c r="AJ4" s="66"/>
      <c r="AK4" s="66"/>
      <c r="AL4" s="66"/>
      <c r="AM4" s="66"/>
      <c r="AN4" s="66"/>
      <c r="AO4" s="66"/>
    </row>
    <row r="5" spans="1:57" ht="3.75" customHeight="1">
      <c r="A5" s="4"/>
      <c r="B5" s="8"/>
      <c r="C5" s="13"/>
      <c r="D5" s="13"/>
      <c r="E5" s="13"/>
      <c r="F5" s="1658"/>
      <c r="G5" s="1658"/>
      <c r="H5" s="1658"/>
      <c r="I5" s="1658"/>
      <c r="J5" s="1658"/>
      <c r="K5" s="1658"/>
      <c r="L5" s="1658"/>
      <c r="M5" s="13"/>
      <c r="N5" s="13"/>
      <c r="O5" s="13"/>
      <c r="P5" s="13"/>
      <c r="Q5" s="13"/>
      <c r="R5" s="5"/>
      <c r="S5" s="5"/>
      <c r="T5" s="5"/>
      <c r="U5" s="79"/>
      <c r="V5" s="5"/>
      <c r="W5" s="5"/>
      <c r="X5" s="5"/>
      <c r="Y5" s="5"/>
      <c r="Z5" s="5"/>
      <c r="AA5" s="5"/>
      <c r="AB5" s="5"/>
      <c r="AC5" s="5"/>
      <c r="AD5" s="5"/>
      <c r="AE5" s="5"/>
      <c r="AF5" s="8"/>
      <c r="AG5" s="285"/>
      <c r="AH5" s="27"/>
      <c r="AI5" s="27"/>
      <c r="AJ5" s="27"/>
      <c r="AK5" s="27"/>
      <c r="AL5" s="27"/>
      <c r="AM5" s="27"/>
      <c r="AN5" s="27"/>
      <c r="AO5" s="27"/>
    </row>
    <row r="6" spans="1:57" ht="9.75" customHeight="1">
      <c r="A6" s="4"/>
      <c r="B6" s="8"/>
      <c r="C6" s="13"/>
      <c r="D6" s="13"/>
      <c r="E6" s="15"/>
      <c r="F6" s="1655"/>
      <c r="G6" s="1655"/>
      <c r="H6" s="1655"/>
      <c r="I6" s="1655"/>
      <c r="J6" s="1655"/>
      <c r="K6" s="1655"/>
      <c r="L6" s="1655"/>
      <c r="M6" s="1655"/>
      <c r="N6" s="1655"/>
      <c r="O6" s="1655"/>
      <c r="P6" s="1655"/>
      <c r="Q6" s="1655"/>
      <c r="R6" s="1655"/>
      <c r="S6" s="1655"/>
      <c r="T6" s="1655"/>
      <c r="U6" s="1655"/>
      <c r="V6" s="1655"/>
      <c r="W6" s="15"/>
      <c r="X6" s="1655"/>
      <c r="Y6" s="1655"/>
      <c r="Z6" s="1655"/>
      <c r="AA6" s="1655"/>
      <c r="AB6" s="1655"/>
      <c r="AC6" s="1655"/>
      <c r="AD6" s="1655"/>
      <c r="AE6" s="15"/>
      <c r="AF6" s="8"/>
      <c r="AG6" s="285"/>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85"/>
      <c r="AH7" s="27"/>
      <c r="AI7" s="108"/>
      <c r="AJ7" s="108"/>
      <c r="AK7" s="108"/>
      <c r="AL7" s="27"/>
      <c r="AM7" s="27"/>
      <c r="AN7" s="27"/>
      <c r="AO7" s="27"/>
    </row>
    <row r="8" spans="1:57" s="62" customFormat="1" ht="13.5" hidden="1" customHeight="1">
      <c r="A8" s="59"/>
      <c r="B8" s="60"/>
      <c r="C8" s="1659"/>
      <c r="D8" s="1659"/>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17"/>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17"/>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14"/>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85"/>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85"/>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85"/>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85"/>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85"/>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85"/>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85"/>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85"/>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85"/>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85"/>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85"/>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85"/>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85"/>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85"/>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85"/>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85"/>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85"/>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85"/>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85"/>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85"/>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85"/>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85"/>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85"/>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85"/>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85"/>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85"/>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85"/>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85"/>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85"/>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85"/>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85"/>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85"/>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85"/>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85"/>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85"/>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85"/>
      <c r="AH46" s="27"/>
      <c r="AI46" s="27"/>
      <c r="AJ46" s="27"/>
      <c r="AK46" s="27"/>
      <c r="AL46" s="27"/>
      <c r="AM46" s="27"/>
      <c r="AN46" s="27"/>
      <c r="AO46" s="27"/>
    </row>
    <row r="47" spans="1:53" ht="11.25" customHeight="1">
      <c r="A47" s="4"/>
      <c r="B47" s="8"/>
      <c r="C47" s="13"/>
      <c r="D47" s="13"/>
      <c r="E47" s="15"/>
      <c r="F47" s="1655"/>
      <c r="G47" s="1655"/>
      <c r="H47" s="1655"/>
      <c r="I47" s="1655"/>
      <c r="J47" s="1655"/>
      <c r="K47" s="1655"/>
      <c r="L47" s="1655"/>
      <c r="M47" s="1655"/>
      <c r="N47" s="1655"/>
      <c r="O47" s="1655"/>
      <c r="P47" s="1655"/>
      <c r="Q47" s="1655"/>
      <c r="R47" s="1655"/>
      <c r="S47" s="1655"/>
      <c r="T47" s="1655"/>
      <c r="U47" s="1655"/>
      <c r="V47" s="1655"/>
      <c r="W47" s="15"/>
      <c r="X47" s="1655"/>
      <c r="Y47" s="1655"/>
      <c r="Z47" s="1655"/>
      <c r="AA47" s="1655"/>
      <c r="AB47" s="1655"/>
      <c r="AC47" s="1655"/>
      <c r="AD47" s="1655"/>
      <c r="AE47" s="15"/>
      <c r="AF47" s="8"/>
      <c r="AG47" s="285"/>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85"/>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85"/>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17"/>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85"/>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85"/>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85"/>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85"/>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85"/>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85"/>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85"/>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85"/>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85"/>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85"/>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85"/>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85"/>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85"/>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85"/>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85"/>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85"/>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85"/>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85"/>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85"/>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85"/>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41"/>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85"/>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38">
        <v>41760</v>
      </c>
      <c r="AA73" s="1438"/>
      <c r="AB73" s="1438"/>
      <c r="AC73" s="1438"/>
      <c r="AD73" s="1438"/>
      <c r="AE73" s="1438"/>
      <c r="AF73" s="443">
        <v>23</v>
      </c>
      <c r="AG73" s="285"/>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404"/>
      <c r="B1" s="405"/>
      <c r="C1" s="1660"/>
      <c r="D1" s="1660"/>
      <c r="E1" s="407"/>
    </row>
    <row r="2" spans="1:5" ht="13.5" customHeight="1">
      <c r="A2" s="404"/>
      <c r="B2" s="408"/>
      <c r="C2" s="1660"/>
      <c r="D2" s="1660"/>
      <c r="E2" s="404"/>
    </row>
    <row r="3" spans="1:5" ht="13.5" customHeight="1">
      <c r="A3" s="404"/>
      <c r="B3" s="407"/>
      <c r="C3" s="406"/>
      <c r="D3" s="406"/>
      <c r="E3" s="404"/>
    </row>
    <row r="4" spans="1:5" s="12" customFormat="1" ht="13.5" customHeight="1">
      <c r="A4" s="409"/>
      <c r="B4" s="410"/>
      <c r="C4" s="406"/>
      <c r="D4" s="406"/>
      <c r="E4" s="409"/>
    </row>
    <row r="5" spans="1:5" ht="13.5" customHeight="1">
      <c r="A5" s="404"/>
      <c r="B5" s="407"/>
      <c r="C5" s="406"/>
      <c r="D5" s="406"/>
      <c r="E5" s="404"/>
    </row>
    <row r="6" spans="1:5" ht="13.5" customHeight="1">
      <c r="A6" s="404"/>
      <c r="B6" s="407"/>
      <c r="C6" s="406"/>
      <c r="D6" s="406"/>
      <c r="E6" s="404"/>
    </row>
    <row r="7" spans="1:5" ht="13.5" customHeight="1">
      <c r="A7" s="404"/>
      <c r="B7" s="407"/>
      <c r="C7" s="406"/>
      <c r="D7" s="406"/>
      <c r="E7" s="404"/>
    </row>
    <row r="8" spans="1:5" ht="13.5" customHeight="1">
      <c r="A8" s="404"/>
      <c r="B8" s="407"/>
      <c r="C8" s="406"/>
      <c r="D8" s="406"/>
      <c r="E8" s="404"/>
    </row>
    <row r="9" spans="1:5" ht="13.5" customHeight="1">
      <c r="A9" s="404"/>
      <c r="B9" s="407"/>
      <c r="C9" s="406"/>
      <c r="D9" s="406"/>
      <c r="E9" s="404"/>
    </row>
    <row r="10" spans="1:5" ht="13.5" customHeight="1">
      <c r="A10" s="404"/>
      <c r="B10" s="407"/>
      <c r="C10" s="406"/>
      <c r="D10" s="406"/>
      <c r="E10" s="404"/>
    </row>
    <row r="11" spans="1:5" ht="13.5" customHeight="1">
      <c r="A11" s="404"/>
      <c r="B11" s="407"/>
      <c r="C11" s="406"/>
      <c r="D11" s="406"/>
      <c r="E11" s="404"/>
    </row>
    <row r="12" spans="1:5" ht="13.5" customHeight="1">
      <c r="A12" s="404"/>
      <c r="B12" s="407"/>
      <c r="C12" s="406"/>
      <c r="D12" s="406"/>
      <c r="E12" s="404"/>
    </row>
    <row r="13" spans="1:5" ht="13.5" customHeight="1">
      <c r="A13" s="404"/>
      <c r="B13" s="407"/>
      <c r="C13" s="406"/>
      <c r="D13" s="406"/>
      <c r="E13" s="404"/>
    </row>
    <row r="14" spans="1:5" ht="13.5" customHeight="1">
      <c r="A14" s="404"/>
      <c r="B14" s="407"/>
      <c r="C14" s="406"/>
      <c r="D14" s="406"/>
      <c r="E14" s="404"/>
    </row>
    <row r="15" spans="1:5" ht="13.5" customHeight="1">
      <c r="A15" s="404"/>
      <c r="B15" s="407"/>
      <c r="C15" s="406"/>
      <c r="D15" s="406"/>
      <c r="E15" s="404"/>
    </row>
    <row r="16" spans="1:5" ht="13.5" customHeight="1">
      <c r="A16" s="404"/>
      <c r="B16" s="407"/>
      <c r="C16" s="406"/>
      <c r="D16" s="406"/>
      <c r="E16" s="404"/>
    </row>
    <row r="17" spans="1:5" ht="13.5" customHeight="1">
      <c r="A17" s="404"/>
      <c r="B17" s="407"/>
      <c r="C17" s="406"/>
      <c r="D17" s="406"/>
      <c r="E17" s="404"/>
    </row>
    <row r="18" spans="1:5" ht="13.5" customHeight="1">
      <c r="A18" s="404"/>
      <c r="B18" s="407"/>
      <c r="C18" s="406"/>
      <c r="D18" s="406"/>
      <c r="E18" s="404"/>
    </row>
    <row r="19" spans="1:5" ht="13.5" customHeight="1">
      <c r="A19" s="404"/>
      <c r="B19" s="407"/>
      <c r="C19" s="406"/>
      <c r="D19" s="406"/>
      <c r="E19" s="404"/>
    </row>
    <row r="20" spans="1:5" ht="13.5" customHeight="1">
      <c r="A20" s="404"/>
      <c r="B20" s="407"/>
      <c r="C20" s="406"/>
      <c r="D20" s="406"/>
      <c r="E20" s="404"/>
    </row>
    <row r="21" spans="1:5" ht="13.5" customHeight="1">
      <c r="A21" s="404"/>
      <c r="B21" s="407"/>
      <c r="C21" s="406"/>
      <c r="D21" s="406"/>
      <c r="E21" s="404"/>
    </row>
    <row r="22" spans="1:5" ht="13.5" customHeight="1">
      <c r="A22" s="404"/>
      <c r="B22" s="407"/>
      <c r="C22" s="406"/>
      <c r="D22" s="406"/>
      <c r="E22" s="404"/>
    </row>
    <row r="23" spans="1:5" ht="13.5" customHeight="1">
      <c r="A23" s="404"/>
      <c r="B23" s="407"/>
      <c r="C23" s="406"/>
      <c r="D23" s="406"/>
      <c r="E23" s="404"/>
    </row>
    <row r="24" spans="1:5" ht="13.5" customHeight="1">
      <c r="A24" s="404"/>
      <c r="B24" s="407"/>
      <c r="C24" s="406"/>
      <c r="D24" s="406"/>
      <c r="E24" s="404"/>
    </row>
    <row r="25" spans="1:5" ht="13.5" customHeight="1">
      <c r="A25" s="404"/>
      <c r="B25" s="407"/>
      <c r="C25" s="406"/>
      <c r="D25" s="406"/>
      <c r="E25" s="404"/>
    </row>
    <row r="26" spans="1:5" ht="13.5" customHeight="1">
      <c r="A26" s="404"/>
      <c r="B26" s="407"/>
      <c r="C26" s="406"/>
      <c r="D26" s="406"/>
      <c r="E26" s="404"/>
    </row>
    <row r="27" spans="1:5" ht="13.5" customHeight="1">
      <c r="A27" s="404"/>
      <c r="B27" s="407"/>
      <c r="C27" s="406"/>
      <c r="D27" s="406"/>
      <c r="E27" s="404"/>
    </row>
    <row r="28" spans="1:5" ht="13.5" customHeight="1">
      <c r="A28" s="404"/>
      <c r="B28" s="407"/>
      <c r="C28" s="406"/>
      <c r="D28" s="406"/>
      <c r="E28" s="404"/>
    </row>
    <row r="29" spans="1:5" ht="13.5" customHeight="1">
      <c r="A29" s="404"/>
      <c r="B29" s="407"/>
      <c r="C29" s="406"/>
      <c r="D29" s="406"/>
      <c r="E29" s="404"/>
    </row>
    <row r="30" spans="1:5" ht="13.5" customHeight="1">
      <c r="A30" s="404"/>
      <c r="B30" s="407"/>
      <c r="C30" s="406"/>
      <c r="D30" s="406"/>
      <c r="E30" s="404"/>
    </row>
    <row r="31" spans="1:5" ht="13.5" customHeight="1">
      <c r="A31" s="404"/>
      <c r="B31" s="407"/>
      <c r="C31" s="406"/>
      <c r="D31" s="406"/>
      <c r="E31" s="404"/>
    </row>
    <row r="32" spans="1:5" ht="13.5" customHeight="1">
      <c r="A32" s="404"/>
      <c r="B32" s="407"/>
      <c r="C32" s="406"/>
      <c r="D32" s="406"/>
      <c r="E32" s="404"/>
    </row>
    <row r="33" spans="1:5" ht="13.5" customHeight="1">
      <c r="A33" s="404"/>
      <c r="B33" s="407"/>
      <c r="C33" s="406"/>
      <c r="D33" s="406"/>
      <c r="E33" s="404"/>
    </row>
    <row r="34" spans="1:5" ht="13.5" customHeight="1">
      <c r="A34" s="404"/>
      <c r="B34" s="407"/>
      <c r="C34" s="406"/>
      <c r="D34" s="406"/>
      <c r="E34" s="404"/>
    </row>
    <row r="35" spans="1:5" ht="13.5" customHeight="1">
      <c r="A35" s="404"/>
      <c r="B35" s="407"/>
      <c r="C35" s="406"/>
      <c r="D35" s="406"/>
      <c r="E35" s="404"/>
    </row>
    <row r="36" spans="1:5" ht="13.5" customHeight="1">
      <c r="A36" s="404"/>
      <c r="B36" s="407"/>
      <c r="C36" s="406"/>
      <c r="D36" s="406"/>
      <c r="E36" s="404"/>
    </row>
    <row r="37" spans="1:5" ht="13.5" customHeight="1">
      <c r="A37" s="404"/>
      <c r="B37" s="407"/>
      <c r="C37" s="406"/>
      <c r="D37" s="406"/>
      <c r="E37" s="404"/>
    </row>
    <row r="38" spans="1:5" ht="13.5" customHeight="1">
      <c r="A38" s="404"/>
      <c r="B38" s="407"/>
      <c r="C38" s="406"/>
      <c r="D38" s="406"/>
      <c r="E38" s="404"/>
    </row>
    <row r="39" spans="1:5" ht="13.5" customHeight="1">
      <c r="A39" s="404"/>
      <c r="B39" s="407"/>
      <c r="C39" s="406"/>
      <c r="D39" s="406"/>
      <c r="E39" s="404"/>
    </row>
    <row r="40" spans="1:5" ht="13.5" customHeight="1">
      <c r="A40" s="404"/>
      <c r="B40" s="407"/>
      <c r="C40" s="411"/>
      <c r="D40" s="412"/>
      <c r="E40" s="404"/>
    </row>
    <row r="41" spans="1:5" ht="13.5" customHeight="1">
      <c r="A41" s="404"/>
      <c r="B41" s="407"/>
      <c r="C41" s="413"/>
      <c r="D41" s="412"/>
      <c r="E41" s="404"/>
    </row>
    <row r="42" spans="1:5" ht="18.75" customHeight="1">
      <c r="A42" s="404"/>
      <c r="B42" s="451" t="s">
        <v>366</v>
      </c>
      <c r="C42" s="452"/>
      <c r="D42" s="453"/>
      <c r="E42" s="404"/>
    </row>
    <row r="43" spans="1:5" ht="9" customHeight="1">
      <c r="A43" s="404"/>
      <c r="B43" s="457"/>
      <c r="C43" s="458"/>
      <c r="D43" s="459"/>
      <c r="E43" s="404"/>
    </row>
    <row r="44" spans="1:5" ht="13.5" customHeight="1">
      <c r="A44" s="404"/>
      <c r="B44" s="457"/>
      <c r="C44" s="454"/>
      <c r="D44" s="460" t="s">
        <v>362</v>
      </c>
      <c r="E44" s="404"/>
    </row>
    <row r="45" spans="1:5" ht="13.5" customHeight="1">
      <c r="A45" s="404"/>
      <c r="B45" s="457"/>
      <c r="C45" s="466"/>
      <c r="D45" s="465" t="s">
        <v>363</v>
      </c>
      <c r="E45" s="404"/>
    </row>
    <row r="46" spans="1:5" ht="13.5" customHeight="1">
      <c r="A46" s="404"/>
      <c r="B46" s="457"/>
      <c r="C46" s="461"/>
      <c r="D46" s="459"/>
      <c r="E46" s="404"/>
    </row>
    <row r="47" spans="1:5" ht="13.5" customHeight="1">
      <c r="A47" s="404"/>
      <c r="B47" s="457"/>
      <c r="C47" s="455"/>
      <c r="D47" s="460" t="s">
        <v>364</v>
      </c>
      <c r="E47" s="404"/>
    </row>
    <row r="48" spans="1:5" ht="13.5" customHeight="1">
      <c r="A48" s="404"/>
      <c r="B48" s="457"/>
      <c r="C48" s="458"/>
      <c r="D48" s="709" t="s">
        <v>363</v>
      </c>
      <c r="E48" s="404"/>
    </row>
    <row r="49" spans="1:5" ht="13.5" customHeight="1">
      <c r="A49" s="404"/>
      <c r="B49" s="457"/>
      <c r="C49" s="458"/>
      <c r="D49" s="459"/>
      <c r="E49" s="404"/>
    </row>
    <row r="50" spans="1:5" ht="13.5" customHeight="1">
      <c r="A50" s="404"/>
      <c r="B50" s="457"/>
      <c r="C50" s="456"/>
      <c r="D50" s="460" t="s">
        <v>365</v>
      </c>
      <c r="E50" s="404"/>
    </row>
    <row r="51" spans="1:5" ht="13.5" customHeight="1">
      <c r="A51" s="404"/>
      <c r="B51" s="457"/>
      <c r="C51" s="458"/>
      <c r="D51" s="709" t="s">
        <v>494</v>
      </c>
      <c r="E51" s="404"/>
    </row>
    <row r="52" spans="1:5" ht="25.5" customHeight="1">
      <c r="A52" s="404"/>
      <c r="B52" s="462"/>
      <c r="C52" s="463"/>
      <c r="D52" s="464"/>
      <c r="E52" s="404"/>
    </row>
    <row r="53" spans="1:5">
      <c r="A53" s="404"/>
      <c r="B53" s="407"/>
      <c r="C53" s="413"/>
      <c r="D53" s="412"/>
      <c r="E53" s="404"/>
    </row>
    <row r="54" spans="1:5" ht="94.5" customHeight="1">
      <c r="A54" s="404"/>
      <c r="B54" s="407"/>
      <c r="C54" s="413"/>
      <c r="D54" s="412"/>
      <c r="E54" s="404"/>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4"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9dgert</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subject>emprego, desemprego, empresas, acidentes de trabalho, IPC, IRCT, Quadros de Pessoal</dc:subject>
  <dc:creator>GEE/ME</dc:creator>
  <cp:lastModifiedBy>Teresa Feliciano</cp:lastModifiedBy>
  <cp:lastPrinted>2014-05-30T14:21:46Z</cp:lastPrinted>
  <dcterms:created xsi:type="dcterms:W3CDTF">2004-03-02T09:49:36Z</dcterms:created>
  <dcterms:modified xsi:type="dcterms:W3CDTF">2014-11-11T11:41:26Z</dcterms:modified>
</cp:coreProperties>
</file>